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PCD\PD\!Munkakönyvtárak\Hitelek\Kalkulatorok\!JZH_kalkulátor\Kamattámogatott kalkulátor\"/>
    </mc:Choice>
  </mc:AlternateContent>
  <xr:revisionPtr revIDLastSave="0" documentId="13_ncr:1_{0D6757FB-3753-4DF3-A10B-6A8914379EF8}" xr6:coauthVersionLast="47" xr6:coauthVersionMax="47" xr10:uidLastSave="{00000000-0000-0000-0000-000000000000}"/>
  <workbookProtection workbookAlgorithmName="SHA-512" workbookHashValue="HtWaDZkpqGp6kBxe3wixcfFdMuOAR32ysuYNGvbXrnYOcVo8eJB1SbC9aX2C62iZB9jisLgWRJ91kisKgIFI7w==" workbookSaltValue="AQX0JhYWXatcaQUiMrmsew==" workbookSpinCount="100000" lockStructure="1"/>
  <bookViews>
    <workbookView xWindow="-120" yWindow="-120" windowWidth="29040" windowHeight="15720" xr2:uid="{8E5F7ABD-E20D-47E6-B290-28F10D287545}"/>
  </bookViews>
  <sheets>
    <sheet name="Kalkuláció" sheetId="1" r:id="rId1"/>
    <sheet name="Calc" sheetId="2" state="hidden" r:id="rId2"/>
  </sheets>
  <definedNames>
    <definedName name="ados_altipus">#REF!</definedName>
    <definedName name="ados_csaladi_allapot">#REF!</definedName>
    <definedName name="ados_ebbol_cafeteria">#REF!</definedName>
    <definedName name="ados_ebbol_nyugdij">#REF!</definedName>
    <definedName name="ados_ebbol_vallalkozoi_kivet">#REF!</definedName>
    <definedName name="ados_EGYEB">#REF!</definedName>
    <definedName name="ados_egyeb_MAK">#REF!</definedName>
    <definedName name="ados_elozo_havi_igazolt_jovedelem">#REF!</definedName>
    <definedName name="ados_eltartottakszama">#REF!</definedName>
    <definedName name="ados_FSZ">#REF!</definedName>
    <definedName name="ados_HK">#REF!</definedName>
    <definedName name="ados_JZH">#REF!</definedName>
    <definedName name="ados_lakcim">#REF!</definedName>
    <definedName name="ados_legmagasabb_vegz">#REF!</definedName>
    <definedName name="ados_megelozo_harmadik_havi_igazolt_jovedelem">#REF!</definedName>
    <definedName name="ados_megelozo_masodik_havi_igazolt_jovedelem">#REF!</definedName>
    <definedName name="ados_miota_lakhely">#REF!</definedName>
    <definedName name="ados_miota_munkahely">#REF!</definedName>
    <definedName name="ados_munkaltato">#REF!</definedName>
    <definedName name="ados_munkaltato_jogi_formaja">#REF!</definedName>
    <definedName name="ados_munkaviszony">#REF!</definedName>
    <definedName name="ados_munkaviszony_tipusa">#REF!</definedName>
    <definedName name="ados_SZK">#REF!</definedName>
    <definedName name="ados_szuletesi_datuma">#REF!</definedName>
    <definedName name="ados_szuletesi_hely">#REF!</definedName>
    <definedName name="adostars1_altipus">#REF!</definedName>
    <definedName name="adostars1_csaladi_allapot">#REF!</definedName>
    <definedName name="adostars1_ebbol_cafeteria">#REF!</definedName>
    <definedName name="adostars1_ebbol_nyugdij">#REF!</definedName>
    <definedName name="adostars1_ebbol_vallalkozoi_kivet">#REF!</definedName>
    <definedName name="adostars1_EGYEB">#REF!</definedName>
    <definedName name="adostars1_egyeb_MAK">#REF!</definedName>
    <definedName name="adostars1_elozo_havi_igazolt_jovedelem">#REF!</definedName>
    <definedName name="adostars1_eltartottakszama">#REF!</definedName>
    <definedName name="adostars1_FSZ">#REF!</definedName>
    <definedName name="adostars1_HK">#REF!</definedName>
    <definedName name="adostars1_jovedelem">#REF!</definedName>
    <definedName name="adostars1_JZH">#REF!</definedName>
    <definedName name="adostars1_lakhely_irsz">#REF!</definedName>
    <definedName name="adostars1_legmagasabb_vegz">#REF!</definedName>
    <definedName name="adostars1_megelozo_harmadik_havi_igazolt_jovedelem">#REF!</definedName>
    <definedName name="adostars1_megelozo_masodik_havi_igazolt_jovedelem">#REF!</definedName>
    <definedName name="adostars1_miota_lakhely">#REF!</definedName>
    <definedName name="adostars1_miota_munkahely">#REF!</definedName>
    <definedName name="adostars1_munkaltato">#REF!</definedName>
    <definedName name="adostars1_munkaltato_jogi_formaja">#REF!</definedName>
    <definedName name="adostars1_munkaviszony">#REF!</definedName>
    <definedName name="adostars1_munkaviszony_tipusa">#REF!</definedName>
    <definedName name="adostars1_SZK">#REF!</definedName>
    <definedName name="adostars1_szuletesi_datuma">#REF!</definedName>
    <definedName name="adostars2_altipus">#REF!</definedName>
    <definedName name="adostars2_csaladi_allapot">#REF!</definedName>
    <definedName name="adostars2_ebbol_cafeteria">#REF!</definedName>
    <definedName name="adostars2_ebbol_nyugdij">#REF!</definedName>
    <definedName name="adostars2_ebbol_vallalkozoi_kivet">#REF!</definedName>
    <definedName name="adostars2_EGYEB">#REF!</definedName>
    <definedName name="adostars2_egyeb_MAK">#REF!</definedName>
    <definedName name="adostars2_elozo_havi_igazolt_jovedelem">#REF!</definedName>
    <definedName name="adostars2_eltartottakszama">#REF!</definedName>
    <definedName name="adostars2_FSZ">#REF!</definedName>
    <definedName name="adostars2_HK">#REF!</definedName>
    <definedName name="adostars2_jovedelem">#REF!</definedName>
    <definedName name="adostars2_JZH">#REF!</definedName>
    <definedName name="adostars2_lakhely_irsz">#REF!</definedName>
    <definedName name="adostars2_legmagasabb_vegz">#REF!</definedName>
    <definedName name="adostars2_megelozo_harmadik_havi_igazolt_jovedelem">#REF!</definedName>
    <definedName name="adostars2_megelozo_masodik_havi_igazolt_jovedelem">#REF!</definedName>
    <definedName name="adostars2_miota_lakhely">#REF!</definedName>
    <definedName name="adostars2_miota_munkahely">#REF!</definedName>
    <definedName name="adostars2_munkaltato">#REF!</definedName>
    <definedName name="adostars2_munkaltato_jogi_formaja">#REF!</definedName>
    <definedName name="adostars2_munkaviszony">#REF!</definedName>
    <definedName name="adostars2_munkaviszony_tipusa">#REF!</definedName>
    <definedName name="adostars2_SZK">#REF!</definedName>
    <definedName name="adostars2_szuletesi_datuma">#REF!</definedName>
    <definedName name="AKTHITEL2">#REF!</definedName>
    <definedName name="AKTHITEL3">#REF!</definedName>
    <definedName name="AKTHITEL4">#REF!</definedName>
    <definedName name="AKTHITEL5">#REF!</definedName>
    <definedName name="AKTHITEL6">#REF!</definedName>
    <definedName name="AKTKAMAT">#REF!</definedName>
    <definedName name="AKTKAMAT2">#REF!</definedName>
    <definedName name="AKTKAMAT3">#REF!</definedName>
    <definedName name="AKTKAMAT4">#REF!</definedName>
    <definedName name="AKTKAMAT5">#REF!</definedName>
    <definedName name="AKTKAMAT6">#REF!</definedName>
    <definedName name="Befogadas_G3Eredmeny_AdhatoOsszeg">#REF!</definedName>
    <definedName name="Checklist">#REF!</definedName>
    <definedName name="Checklist_Állami_kezességvállalás">#REF!</definedName>
    <definedName name="Checklist_Fejadatok">#REF!</definedName>
    <definedName name="Checklist_Hitelcélok">#REF!</definedName>
    <definedName name="Checklist_Jövedelemvizsgálat">#REF!</definedName>
    <definedName name="Checklist_Kiegészítő_kamattámogatás">#REF!</definedName>
    <definedName name="Checklist_Közvetlen_állami_támogatás">#REF!</definedName>
    <definedName name="Checklist_Nyomtatando">#REF!</definedName>
    <definedName name="Checklist_Stilus">#REF!</definedName>
    <definedName name="Checklist_stilusok">#REF!</definedName>
    <definedName name="Checklist_Termék">#REF!</definedName>
    <definedName name="csDesignMode">1</definedName>
    <definedName name="DEV">#REF!</definedName>
    <definedName name="DEVIZANEM">#REF!</definedName>
    <definedName name="ezy_termek">#REF!</definedName>
    <definedName name="FOLYJUT">#REF!</definedName>
    <definedName name="GEN_BIZTCSOM">#REF!</definedName>
    <definedName name="havi_rendszeres_jovedelem">#REF!</definedName>
    <definedName name="HAVIKOLTS">#REF!</definedName>
    <definedName name="HFUTAMIDO">#REF!</definedName>
    <definedName name="HFUTAMIDO2">#REF!</definedName>
    <definedName name="HFUTAMIDO3">#REF!</definedName>
    <definedName name="HFUTAMIDO4">#REF!</definedName>
    <definedName name="HFUTAMIDO5">#REF!</definedName>
    <definedName name="HITEL">#REF!</definedName>
    <definedName name="hitel_tipusa">#REF!</definedName>
    <definedName name="HITEL2">#REF!</definedName>
    <definedName name="HITEL3">#REF!</definedName>
    <definedName name="HITEL4">#REF!</definedName>
    <definedName name="HITEL5">#REF!</definedName>
    <definedName name="HITEL6">#REF!</definedName>
    <definedName name="hitelek">#REF!</definedName>
    <definedName name="hitelosszeg">#REF!</definedName>
    <definedName name="hiteltípus">#REF!</definedName>
    <definedName name="hónapok">#REF!</definedName>
    <definedName name="Ingatlan_Alapterulet_1">#REF!</definedName>
    <definedName name="Ingatlan_Alapterulet_2">#REF!</definedName>
    <definedName name="Ingatlan_Alapterulet_3">#REF!</definedName>
    <definedName name="Ingatlan_Alapterulet_4">#REF!</definedName>
    <definedName name="Ingatlan_Anyag_1">#REF!</definedName>
    <definedName name="Ingatlan_Anyag_2">#REF!</definedName>
    <definedName name="Ingatlan_Anyag_3">#REF!</definedName>
    <definedName name="Ingatlan_Anyag_4">#REF!</definedName>
    <definedName name="Ingatlan_Biztositek_Tipusa_1">#REF!</definedName>
    <definedName name="Ingatlan_Biztositek_Tipusa_2">#REF!</definedName>
    <definedName name="Ingatlan_Biztositek_Tipusa_3">#REF!</definedName>
    <definedName name="Ingatlan_Biztositek_Tipusa_4">#REF!</definedName>
    <definedName name="Ingatlan_Elhelyezkedese_1">#REF!</definedName>
    <definedName name="Ingatlan_Elhelyezkedese_2">#REF!</definedName>
    <definedName name="Ingatlan_Elhelyezkedese_3">#REF!</definedName>
    <definedName name="Ingatlan_Elhelyezkedese_4">#REF!</definedName>
    <definedName name="Ingatlan_Fedezet_Hitelcel_1">#REF!</definedName>
    <definedName name="Ingatlan_Fedezet_Hitelcel_2">#REF!</definedName>
    <definedName name="Ingatlan_Fedezet_Hitelcel_3">#REF!</definedName>
    <definedName name="Ingatlan_Fedezet_Hitelcel_4">#REF!</definedName>
    <definedName name="Ingatlan_Forgalmi_Ertek_1">#REF!</definedName>
    <definedName name="Ingatlan_Forgalmi_Ertek_2">#REF!</definedName>
    <definedName name="Ingatlan_Forgalmi_Ertek_3">#REF!</definedName>
    <definedName name="Ingatlan_Forgalmi_Ertek_4">#REF!</definedName>
    <definedName name="Ingatlan_HRSZ_1">#REF!</definedName>
    <definedName name="Ingatlan_HRSZ_2">#REF!</definedName>
    <definedName name="Ingatlan_HRSZ_3">#REF!</definedName>
    <definedName name="Ingatlan_HRSZ_4">#REF!</definedName>
    <definedName name="Ingatlan_Irsz_1">#REF!</definedName>
    <definedName name="Ingatlan_Irsz_2">#REF!</definedName>
    <definedName name="Ingatlan_Irsz_3">#REF!</definedName>
    <definedName name="Ingatlan_Irsz_4">#REF!</definedName>
    <definedName name="Ingatlan_Telepules_1">#REF!</definedName>
    <definedName name="Ingatlan_Telepules_2">#REF!</definedName>
    <definedName name="Ingatlan_Telepules_3">#REF!</definedName>
    <definedName name="Ingatlan_Telepules_4">#REF!</definedName>
    <definedName name="kalk_extra">#REF!</definedName>
    <definedName name="KAMAT">#REF!</definedName>
    <definedName name="KAMAT2">#REF!</definedName>
    <definedName name="KAMAT3">#REF!</definedName>
    <definedName name="KAMAT4">#REF!</definedName>
    <definedName name="KAMAT5">#REF!</definedName>
    <definedName name="KAMAT6">#REF!</definedName>
    <definedName name="KKG">#REF!</definedName>
    <definedName name="KOZVETITOK">#REF!</definedName>
    <definedName name="LTPFIZMOD">#REF!</definedName>
    <definedName name="meglévőhónap">#REF!</definedName>
    <definedName name="PHITEL2">#REF!</definedName>
    <definedName name="PHITEL3">#REF!</definedName>
    <definedName name="PHITEL4">#REF!</definedName>
    <definedName name="PHITEL5">#REF!</definedName>
    <definedName name="PHITEL6">#REF!</definedName>
    <definedName name="PKAMAT">#REF!</definedName>
    <definedName name="seged">#REF!</definedName>
    <definedName name="tanacsado_neve">#REF!</definedName>
    <definedName name="tarifa1">#REF!</definedName>
    <definedName name="tarifa2.">#REF!</definedName>
    <definedName name="THM">#REF!</definedName>
    <definedName name="TORLESZTORESZLET">#REF!</definedName>
    <definedName name="türelmi">#REF!</definedName>
    <definedName name="ugyfel_email_cime">#REF!</definedName>
    <definedName name="ugyletstatusz">#REF!</definedName>
    <definedName name="ugynok_kod">#REF!</definedName>
    <definedName name="ugynok_tipu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AD1221" i="2"/>
  <c r="AD1220" i="2"/>
  <c r="AD1219" i="2"/>
  <c r="AD1218" i="2"/>
  <c r="AD1217" i="2"/>
  <c r="AD1216" i="2"/>
  <c r="AD1215" i="2"/>
  <c r="AD1214" i="2"/>
  <c r="AD1213" i="2"/>
  <c r="AD1212" i="2"/>
  <c r="AD1211" i="2"/>
  <c r="AD1210" i="2"/>
  <c r="AD1209" i="2"/>
  <c r="AD1208" i="2"/>
  <c r="AD1207" i="2"/>
  <c r="AD1206" i="2"/>
  <c r="AD1205" i="2"/>
  <c r="AD1204" i="2"/>
  <c r="AD1203" i="2"/>
  <c r="AD1202" i="2"/>
  <c r="AD1201" i="2"/>
  <c r="AD1200" i="2"/>
  <c r="AD1199" i="2"/>
  <c r="AD1198" i="2"/>
  <c r="AD1197" i="2"/>
  <c r="AD1196" i="2"/>
  <c r="AD1195" i="2"/>
  <c r="AD1194" i="2"/>
  <c r="AD1193" i="2"/>
  <c r="AD1192" i="2"/>
  <c r="AD1191" i="2"/>
  <c r="AD1190" i="2"/>
  <c r="AD1189" i="2"/>
  <c r="AD1188" i="2"/>
  <c r="AD1187" i="2"/>
  <c r="AD1186" i="2"/>
  <c r="AD1185" i="2"/>
  <c r="AD1184" i="2"/>
  <c r="AD1183" i="2"/>
  <c r="AD1182" i="2"/>
  <c r="AD1181" i="2"/>
  <c r="AD1180" i="2"/>
  <c r="AD1179" i="2"/>
  <c r="AD1178" i="2"/>
  <c r="AD1177" i="2"/>
  <c r="AD1176" i="2"/>
  <c r="AD1175" i="2"/>
  <c r="AD1174" i="2"/>
  <c r="AD1173" i="2"/>
  <c r="AD1172" i="2"/>
  <c r="AD1171" i="2"/>
  <c r="AD1170" i="2"/>
  <c r="AD1169" i="2"/>
  <c r="AD1168" i="2"/>
  <c r="AD1167" i="2"/>
  <c r="AD1166" i="2"/>
  <c r="AD1165" i="2"/>
  <c r="AD1164" i="2"/>
  <c r="AD1163" i="2"/>
  <c r="AD1162" i="2"/>
  <c r="AD1161" i="2"/>
  <c r="AD1160" i="2"/>
  <c r="AD1159" i="2"/>
  <c r="AD1158" i="2"/>
  <c r="AD1157" i="2"/>
  <c r="AD1156" i="2"/>
  <c r="AD1155" i="2"/>
  <c r="AD1154" i="2"/>
  <c r="AD1153" i="2"/>
  <c r="AD1152" i="2"/>
  <c r="AD1151" i="2"/>
  <c r="AD1150" i="2"/>
  <c r="AD1149" i="2"/>
  <c r="AD1148" i="2"/>
  <c r="AD1147" i="2"/>
  <c r="AD1146" i="2"/>
  <c r="AD1145" i="2"/>
  <c r="AD1144" i="2"/>
  <c r="AD1143" i="2"/>
  <c r="AD1142" i="2"/>
  <c r="AD1141" i="2"/>
  <c r="AD1140" i="2"/>
  <c r="AD1139" i="2"/>
  <c r="AD1138" i="2"/>
  <c r="AD1137" i="2"/>
  <c r="AD1136" i="2"/>
  <c r="AD1135" i="2"/>
  <c r="AD1134" i="2"/>
  <c r="AD1133" i="2"/>
  <c r="AD1132" i="2"/>
  <c r="AD1131" i="2"/>
  <c r="AD1130" i="2"/>
  <c r="AD1129" i="2"/>
  <c r="AD1128" i="2"/>
  <c r="AD1127" i="2"/>
  <c r="AD1126" i="2"/>
  <c r="AD1125" i="2"/>
  <c r="AD1124" i="2"/>
  <c r="AD1123" i="2"/>
  <c r="AD1122" i="2"/>
  <c r="AD1121" i="2"/>
  <c r="AD1120" i="2"/>
  <c r="AD1119" i="2"/>
  <c r="AD1118" i="2"/>
  <c r="AD1117" i="2"/>
  <c r="AD1116" i="2"/>
  <c r="AD1115" i="2"/>
  <c r="AD1114" i="2"/>
  <c r="AD1113" i="2"/>
  <c r="AD1112" i="2"/>
  <c r="AD1111" i="2"/>
  <c r="AD1110" i="2"/>
  <c r="AD1109" i="2"/>
  <c r="AD1108" i="2"/>
  <c r="AD1107" i="2"/>
  <c r="AD1106" i="2"/>
  <c r="AD1105" i="2"/>
  <c r="AD1104" i="2"/>
  <c r="AD1103" i="2"/>
  <c r="AD1102" i="2"/>
  <c r="AD1101" i="2"/>
  <c r="AD1100" i="2"/>
  <c r="AD1099" i="2"/>
  <c r="AD1098" i="2"/>
  <c r="AD1097" i="2"/>
  <c r="AD1096" i="2"/>
  <c r="AD1095" i="2"/>
  <c r="AD1094" i="2"/>
  <c r="AD1093" i="2"/>
  <c r="AD1092" i="2"/>
  <c r="AD1091" i="2"/>
  <c r="AD1090" i="2"/>
  <c r="AD1089" i="2"/>
  <c r="AD1088" i="2"/>
  <c r="AD1087" i="2"/>
  <c r="AD1086" i="2"/>
  <c r="AD1085" i="2"/>
  <c r="AD1084" i="2"/>
  <c r="AD1083" i="2"/>
  <c r="AD1082" i="2"/>
  <c r="AD1081" i="2"/>
  <c r="AD1080" i="2"/>
  <c r="AD1079" i="2"/>
  <c r="AD1078" i="2"/>
  <c r="AD1077" i="2"/>
  <c r="AD1076" i="2"/>
  <c r="AD1075" i="2"/>
  <c r="AD1074" i="2"/>
  <c r="AD1073" i="2"/>
  <c r="AD1072" i="2"/>
  <c r="AD1071" i="2"/>
  <c r="AD1070" i="2"/>
  <c r="AD1069" i="2"/>
  <c r="AD1068" i="2"/>
  <c r="AD1067" i="2"/>
  <c r="AD1066" i="2"/>
  <c r="AD1065" i="2"/>
  <c r="AD1064" i="2"/>
  <c r="AD1063" i="2"/>
  <c r="AD1062" i="2"/>
  <c r="AD1061" i="2"/>
  <c r="AD1060" i="2"/>
  <c r="AD1059" i="2"/>
  <c r="AD1058" i="2"/>
  <c r="AD1057" i="2"/>
  <c r="AD1056" i="2"/>
  <c r="AD1055" i="2"/>
  <c r="AD1054" i="2"/>
  <c r="AD1053" i="2"/>
  <c r="AD1052" i="2"/>
  <c r="AD1051" i="2"/>
  <c r="AD1050" i="2"/>
  <c r="AD1049" i="2"/>
  <c r="AD1048" i="2"/>
  <c r="AD1047" i="2"/>
  <c r="AD1046" i="2"/>
  <c r="AD1045" i="2"/>
  <c r="AD1044" i="2"/>
  <c r="AD1043" i="2"/>
  <c r="AD1042" i="2"/>
  <c r="AD1041" i="2"/>
  <c r="AD1040" i="2"/>
  <c r="AD1039" i="2"/>
  <c r="AD1038" i="2"/>
  <c r="AD1037" i="2"/>
  <c r="AD1036" i="2"/>
  <c r="AD1035" i="2"/>
  <c r="AD1034" i="2"/>
  <c r="AD1033" i="2"/>
  <c r="AD1032" i="2"/>
  <c r="AD1031" i="2"/>
  <c r="AD1030" i="2"/>
  <c r="AD1029" i="2"/>
  <c r="AD1028" i="2"/>
  <c r="AD1027" i="2"/>
  <c r="AD1026" i="2"/>
  <c r="AD1025" i="2"/>
  <c r="AD1024" i="2"/>
  <c r="AD1023" i="2"/>
  <c r="AD1022" i="2"/>
  <c r="AD1021" i="2"/>
  <c r="AD1020" i="2"/>
  <c r="AD1019" i="2"/>
  <c r="AD1018" i="2"/>
  <c r="AD1017" i="2"/>
  <c r="AD1016" i="2"/>
  <c r="AD1015" i="2"/>
  <c r="AD1014" i="2"/>
  <c r="AD1013" i="2"/>
  <c r="AD1012" i="2"/>
  <c r="AD1011" i="2"/>
  <c r="AD1010" i="2"/>
  <c r="AD1009" i="2"/>
  <c r="AD1008" i="2"/>
  <c r="AD1007" i="2"/>
  <c r="AD1006" i="2"/>
  <c r="AD1005" i="2"/>
  <c r="AD1004" i="2"/>
  <c r="AD1003" i="2"/>
  <c r="AD1002" i="2"/>
  <c r="AD1001" i="2"/>
  <c r="AD1000" i="2"/>
  <c r="AD999" i="2"/>
  <c r="AD998" i="2"/>
  <c r="AD997" i="2"/>
  <c r="AD996" i="2"/>
  <c r="AD995" i="2"/>
  <c r="AD994" i="2"/>
  <c r="AD993" i="2"/>
  <c r="AD992" i="2"/>
  <c r="AD991" i="2"/>
  <c r="AD990" i="2"/>
  <c r="AD989" i="2"/>
  <c r="AD988" i="2"/>
  <c r="AD987" i="2"/>
  <c r="AD986" i="2"/>
  <c r="AD985" i="2"/>
  <c r="AD984" i="2"/>
  <c r="AD983" i="2"/>
  <c r="AD982" i="2"/>
  <c r="AD981" i="2"/>
  <c r="AD980" i="2"/>
  <c r="AD979" i="2"/>
  <c r="AD978" i="2"/>
  <c r="AD977" i="2"/>
  <c r="AD976" i="2"/>
  <c r="AD975" i="2"/>
  <c r="AD974" i="2"/>
  <c r="AD973" i="2"/>
  <c r="AD972" i="2"/>
  <c r="AD971" i="2"/>
  <c r="AD970" i="2"/>
  <c r="AD969" i="2"/>
  <c r="AD968" i="2"/>
  <c r="AD967" i="2"/>
  <c r="AD966" i="2"/>
  <c r="AD965" i="2"/>
  <c r="AD964" i="2"/>
  <c r="AD963" i="2"/>
  <c r="AD962" i="2"/>
  <c r="AD961" i="2"/>
  <c r="AD960" i="2"/>
  <c r="AD959" i="2"/>
  <c r="AD958" i="2"/>
  <c r="AD957" i="2"/>
  <c r="AD956" i="2"/>
  <c r="AD955" i="2"/>
  <c r="AD954" i="2"/>
  <c r="AD953" i="2"/>
  <c r="AD952" i="2"/>
  <c r="AD951" i="2"/>
  <c r="AD950" i="2"/>
  <c r="AD949" i="2"/>
  <c r="AD948" i="2"/>
  <c r="AD947" i="2"/>
  <c r="AD946" i="2"/>
  <c r="AD945" i="2"/>
  <c r="AD944" i="2"/>
  <c r="AD943" i="2"/>
  <c r="AD942" i="2"/>
  <c r="AD941" i="2"/>
  <c r="AD940" i="2"/>
  <c r="AD939" i="2"/>
  <c r="AD938" i="2"/>
  <c r="AD937" i="2"/>
  <c r="AD936" i="2"/>
  <c r="AD935" i="2"/>
  <c r="AD934" i="2"/>
  <c r="AD933" i="2"/>
  <c r="AD932" i="2"/>
  <c r="AD931" i="2"/>
  <c r="AD930" i="2"/>
  <c r="AD929" i="2"/>
  <c r="AD928" i="2"/>
  <c r="AD927" i="2"/>
  <c r="AD926" i="2"/>
  <c r="AD925" i="2"/>
  <c r="AD924" i="2"/>
  <c r="AD923" i="2"/>
  <c r="AD922" i="2"/>
  <c r="AD921" i="2"/>
  <c r="AD920" i="2"/>
  <c r="AD919" i="2"/>
  <c r="AD918" i="2"/>
  <c r="AD917" i="2"/>
  <c r="AD916" i="2"/>
  <c r="AD915" i="2"/>
  <c r="AD914" i="2"/>
  <c r="AD913" i="2"/>
  <c r="AD912" i="2"/>
  <c r="AD911" i="2"/>
  <c r="AD910" i="2"/>
  <c r="AD909" i="2"/>
  <c r="AD908" i="2"/>
  <c r="AD907" i="2"/>
  <c r="AD906" i="2"/>
  <c r="AD905" i="2"/>
  <c r="AD904" i="2"/>
  <c r="AD903" i="2"/>
  <c r="AD902" i="2"/>
  <c r="AD901" i="2"/>
  <c r="AD900" i="2"/>
  <c r="AD899" i="2"/>
  <c r="AD898" i="2"/>
  <c r="AD897" i="2"/>
  <c r="AD896" i="2"/>
  <c r="AD895" i="2"/>
  <c r="AD894" i="2"/>
  <c r="AD893" i="2"/>
  <c r="AD892" i="2"/>
  <c r="AD891" i="2"/>
  <c r="AD890" i="2"/>
  <c r="AD889" i="2"/>
  <c r="AD888" i="2"/>
  <c r="AD887" i="2"/>
  <c r="AD886" i="2"/>
  <c r="AD885" i="2"/>
  <c r="AD884" i="2"/>
  <c r="AD883" i="2"/>
  <c r="AD882" i="2"/>
  <c r="AD881" i="2"/>
  <c r="AD880" i="2"/>
  <c r="AD879" i="2"/>
  <c r="AD878" i="2"/>
  <c r="AD877" i="2"/>
  <c r="AD876" i="2"/>
  <c r="AD875" i="2"/>
  <c r="AD874" i="2"/>
  <c r="AD873" i="2"/>
  <c r="AD872" i="2"/>
  <c r="AD871" i="2"/>
  <c r="AD870" i="2"/>
  <c r="AD869" i="2"/>
  <c r="AD868" i="2"/>
  <c r="AD867" i="2"/>
  <c r="AD866" i="2"/>
  <c r="AD865" i="2"/>
  <c r="AD864" i="2"/>
  <c r="AD863" i="2"/>
  <c r="AD862" i="2"/>
  <c r="AD861" i="2"/>
  <c r="AD860" i="2"/>
  <c r="AD859" i="2"/>
  <c r="AD858" i="2"/>
  <c r="AD857" i="2"/>
  <c r="AD856" i="2"/>
  <c r="AD855" i="2"/>
  <c r="AD854" i="2"/>
  <c r="AD853" i="2"/>
  <c r="AD852" i="2"/>
  <c r="AD851" i="2"/>
  <c r="AD850" i="2"/>
  <c r="AD849" i="2"/>
  <c r="AD848" i="2"/>
  <c r="AD847" i="2"/>
  <c r="AD846" i="2"/>
  <c r="AD845" i="2"/>
  <c r="AD844" i="2"/>
  <c r="AD843" i="2"/>
  <c r="AD842" i="2"/>
  <c r="AD841" i="2"/>
  <c r="AD840" i="2"/>
  <c r="AD839" i="2"/>
  <c r="AD838" i="2"/>
  <c r="AD837" i="2"/>
  <c r="AD836" i="2"/>
  <c r="AD835" i="2"/>
  <c r="AD834" i="2"/>
  <c r="AD833" i="2"/>
  <c r="AD832" i="2"/>
  <c r="AD831" i="2"/>
  <c r="AD830" i="2"/>
  <c r="AD829" i="2"/>
  <c r="AD828" i="2"/>
  <c r="AD827" i="2"/>
  <c r="AD826" i="2"/>
  <c r="AD825" i="2"/>
  <c r="AD824" i="2"/>
  <c r="AD823" i="2"/>
  <c r="AD822" i="2"/>
  <c r="AD821" i="2"/>
  <c r="AD820" i="2"/>
  <c r="AD819" i="2"/>
  <c r="AD818" i="2"/>
  <c r="AD817" i="2"/>
  <c r="AD816" i="2"/>
  <c r="AD815" i="2"/>
  <c r="AD814" i="2"/>
  <c r="AD813" i="2"/>
  <c r="AD812" i="2"/>
  <c r="AD811" i="2"/>
  <c r="AD810" i="2"/>
  <c r="AD809" i="2"/>
  <c r="AD808" i="2"/>
  <c r="AD807" i="2"/>
  <c r="AD806" i="2"/>
  <c r="AD805" i="2"/>
  <c r="AD804" i="2"/>
  <c r="AD803" i="2"/>
  <c r="AD802" i="2"/>
  <c r="AD801" i="2"/>
  <c r="AD800" i="2"/>
  <c r="AD799" i="2"/>
  <c r="AD798" i="2"/>
  <c r="AD797" i="2"/>
  <c r="AD796" i="2"/>
  <c r="AD795" i="2"/>
  <c r="AD794" i="2"/>
  <c r="AD793" i="2"/>
  <c r="AD792" i="2"/>
  <c r="AD791" i="2"/>
  <c r="AD790" i="2"/>
  <c r="AD789" i="2"/>
  <c r="AD788" i="2"/>
  <c r="AD787" i="2"/>
  <c r="AD786" i="2"/>
  <c r="AD785" i="2"/>
  <c r="AD784" i="2"/>
  <c r="AD783" i="2"/>
  <c r="AD782" i="2"/>
  <c r="AD781" i="2"/>
  <c r="AD780" i="2"/>
  <c r="AD779" i="2"/>
  <c r="AD778" i="2"/>
  <c r="AD777" i="2"/>
  <c r="AD776" i="2"/>
  <c r="AD775" i="2"/>
  <c r="AD774" i="2"/>
  <c r="AD773" i="2"/>
  <c r="AD772" i="2"/>
  <c r="AD771" i="2"/>
  <c r="AD770" i="2"/>
  <c r="AD769" i="2"/>
  <c r="AD768" i="2"/>
  <c r="AD767" i="2"/>
  <c r="AD766" i="2"/>
  <c r="AD765" i="2"/>
  <c r="AD764" i="2"/>
  <c r="AD763" i="2"/>
  <c r="AD762" i="2"/>
  <c r="AD761" i="2"/>
  <c r="AD760" i="2"/>
  <c r="AD759" i="2"/>
  <c r="AD758" i="2"/>
  <c r="AD757" i="2"/>
  <c r="AD756" i="2"/>
  <c r="AD755" i="2"/>
  <c r="AD754" i="2"/>
  <c r="AD753" i="2"/>
  <c r="AD752" i="2"/>
  <c r="AD751" i="2"/>
  <c r="AD750" i="2"/>
  <c r="AD749" i="2"/>
  <c r="AD748" i="2"/>
  <c r="AD747" i="2"/>
  <c r="AD746" i="2"/>
  <c r="AD745" i="2"/>
  <c r="AD744" i="2"/>
  <c r="AD743" i="2"/>
  <c r="AD742" i="2"/>
  <c r="AD741" i="2"/>
  <c r="AD740" i="2"/>
  <c r="AD739" i="2"/>
  <c r="AD738" i="2"/>
  <c r="AD737" i="2"/>
  <c r="AD736" i="2"/>
  <c r="AD735" i="2"/>
  <c r="AD734" i="2"/>
  <c r="AD733" i="2"/>
  <c r="AD732" i="2"/>
  <c r="AD731" i="2"/>
  <c r="AD730" i="2"/>
  <c r="AD729" i="2"/>
  <c r="AD728" i="2"/>
  <c r="AD727" i="2"/>
  <c r="AD726" i="2"/>
  <c r="AD725" i="2"/>
  <c r="AD724" i="2"/>
  <c r="AD723" i="2"/>
  <c r="AD722" i="2"/>
  <c r="AD721" i="2"/>
  <c r="AD720" i="2"/>
  <c r="AD719" i="2"/>
  <c r="AD718" i="2"/>
  <c r="AD717" i="2"/>
  <c r="AD716" i="2"/>
  <c r="AD715" i="2"/>
  <c r="AD714" i="2"/>
  <c r="AD713" i="2"/>
  <c r="AD712" i="2"/>
  <c r="AD711" i="2"/>
  <c r="AD710" i="2"/>
  <c r="AD709" i="2"/>
  <c r="AD708" i="2"/>
  <c r="AD707" i="2"/>
  <c r="AD706" i="2"/>
  <c r="AD705" i="2"/>
  <c r="AD704" i="2"/>
  <c r="AD703" i="2"/>
  <c r="AD702" i="2"/>
  <c r="AD701" i="2"/>
  <c r="AD700" i="2"/>
  <c r="AD699" i="2"/>
  <c r="AD698" i="2"/>
  <c r="AD697" i="2"/>
  <c r="AD696" i="2"/>
  <c r="AD695" i="2"/>
  <c r="AD694" i="2"/>
  <c r="AD693" i="2"/>
  <c r="AD692" i="2"/>
  <c r="AD691" i="2"/>
  <c r="AD690" i="2"/>
  <c r="AD689" i="2"/>
  <c r="AD688" i="2"/>
  <c r="AD687" i="2"/>
  <c r="AD686" i="2"/>
  <c r="AD685" i="2"/>
  <c r="AD684" i="2"/>
  <c r="AD683" i="2"/>
  <c r="AD682" i="2"/>
  <c r="AD681" i="2"/>
  <c r="AD680" i="2"/>
  <c r="AD679" i="2"/>
  <c r="AD678" i="2"/>
  <c r="AD677" i="2"/>
  <c r="AD676" i="2"/>
  <c r="AD675" i="2"/>
  <c r="AD674" i="2"/>
  <c r="AD673" i="2"/>
  <c r="AD672" i="2"/>
  <c r="AD671" i="2"/>
  <c r="AD670" i="2"/>
  <c r="AD669" i="2"/>
  <c r="AD668" i="2"/>
  <c r="AD667" i="2"/>
  <c r="AD666" i="2"/>
  <c r="AD665" i="2"/>
  <c r="AD664" i="2"/>
  <c r="AD663" i="2"/>
  <c r="AD662" i="2"/>
  <c r="AD661" i="2"/>
  <c r="AD660" i="2"/>
  <c r="AD659" i="2"/>
  <c r="AD658" i="2"/>
  <c r="AD657" i="2"/>
  <c r="AD656" i="2"/>
  <c r="AD655" i="2"/>
  <c r="AD654" i="2"/>
  <c r="AD653" i="2"/>
  <c r="AD652" i="2"/>
  <c r="AD651" i="2"/>
  <c r="AD650" i="2"/>
  <c r="AD649" i="2"/>
  <c r="AD648" i="2"/>
  <c r="AD647" i="2"/>
  <c r="AD646" i="2"/>
  <c r="AD645" i="2"/>
  <c r="AD644" i="2"/>
  <c r="AD643" i="2"/>
  <c r="AD642" i="2"/>
  <c r="AD641" i="2"/>
  <c r="AD640" i="2"/>
  <c r="AD639" i="2"/>
  <c r="AD638" i="2"/>
  <c r="AD637" i="2"/>
  <c r="AD636" i="2"/>
  <c r="AD635" i="2"/>
  <c r="AD634" i="2"/>
  <c r="AD633" i="2"/>
  <c r="AD632" i="2"/>
  <c r="AD631" i="2"/>
  <c r="AD630" i="2"/>
  <c r="AD629" i="2"/>
  <c r="AD628" i="2"/>
  <c r="AD627" i="2"/>
  <c r="AD626" i="2"/>
  <c r="AD625" i="2"/>
  <c r="AD624" i="2"/>
  <c r="AD623" i="2"/>
  <c r="AD622" i="2"/>
  <c r="AD621" i="2"/>
  <c r="AD620" i="2"/>
  <c r="AD619" i="2"/>
  <c r="AD618" i="2"/>
  <c r="AD617" i="2"/>
  <c r="AD616" i="2"/>
  <c r="AD615" i="2"/>
  <c r="AD614" i="2"/>
  <c r="AD613" i="2"/>
  <c r="AD612" i="2"/>
  <c r="AD611" i="2"/>
  <c r="AD610" i="2"/>
  <c r="AD609" i="2"/>
  <c r="AD608" i="2"/>
  <c r="AD607" i="2"/>
  <c r="AD606" i="2"/>
  <c r="AD605" i="2"/>
  <c r="AD604" i="2"/>
  <c r="AD603" i="2"/>
  <c r="AD602" i="2"/>
  <c r="AD601" i="2"/>
  <c r="AD600" i="2"/>
  <c r="AD599" i="2"/>
  <c r="AD598" i="2"/>
  <c r="AD597" i="2"/>
  <c r="AD596" i="2"/>
  <c r="AD595" i="2"/>
  <c r="AD594" i="2"/>
  <c r="AD593" i="2"/>
  <c r="AD592" i="2"/>
  <c r="AD591" i="2"/>
  <c r="AD590" i="2"/>
  <c r="AD589" i="2"/>
  <c r="AD588" i="2"/>
  <c r="AD587" i="2"/>
  <c r="AD586" i="2"/>
  <c r="AD585" i="2"/>
  <c r="AD584" i="2"/>
  <c r="AD583" i="2"/>
  <c r="AD582" i="2"/>
  <c r="AD581" i="2"/>
  <c r="AD580" i="2"/>
  <c r="AD579" i="2"/>
  <c r="AD578" i="2"/>
  <c r="AD577" i="2"/>
  <c r="AD576" i="2"/>
  <c r="AD575" i="2"/>
  <c r="AD574" i="2"/>
  <c r="AD573" i="2"/>
  <c r="AD572" i="2"/>
  <c r="AD571" i="2"/>
  <c r="AD570" i="2"/>
  <c r="AD569" i="2"/>
  <c r="AD568" i="2"/>
  <c r="AD567" i="2"/>
  <c r="AD566" i="2"/>
  <c r="AD565" i="2"/>
  <c r="AD564" i="2"/>
  <c r="AD563" i="2"/>
  <c r="AD562" i="2"/>
  <c r="AD561" i="2"/>
  <c r="AD560" i="2"/>
  <c r="AD559" i="2"/>
  <c r="AD558" i="2"/>
  <c r="AD557" i="2"/>
  <c r="AD556" i="2"/>
  <c r="AD555" i="2"/>
  <c r="AD554" i="2"/>
  <c r="AD553" i="2"/>
  <c r="AD552" i="2"/>
  <c r="AD551" i="2"/>
  <c r="AD550" i="2"/>
  <c r="AD549" i="2"/>
  <c r="AD548" i="2"/>
  <c r="AD547" i="2"/>
  <c r="AD546" i="2"/>
  <c r="AD545" i="2"/>
  <c r="AD544" i="2"/>
  <c r="AD543" i="2"/>
  <c r="AD542" i="2"/>
  <c r="AD541" i="2"/>
  <c r="AD540" i="2"/>
  <c r="AD539" i="2"/>
  <c r="AD538" i="2"/>
  <c r="AD537" i="2"/>
  <c r="AD536" i="2"/>
  <c r="AD535" i="2"/>
  <c r="AD534" i="2"/>
  <c r="AD533" i="2"/>
  <c r="AD532" i="2"/>
  <c r="AD531" i="2"/>
  <c r="AD530" i="2"/>
  <c r="AD529" i="2"/>
  <c r="AD528" i="2"/>
  <c r="AD527" i="2"/>
  <c r="AD526" i="2"/>
  <c r="AD525" i="2"/>
  <c r="AD524" i="2"/>
  <c r="AD523" i="2"/>
  <c r="AD522" i="2"/>
  <c r="AD521" i="2"/>
  <c r="AD520" i="2"/>
  <c r="AD519" i="2"/>
  <c r="AD518" i="2"/>
  <c r="AD517" i="2"/>
  <c r="AD516" i="2"/>
  <c r="AD515" i="2"/>
  <c r="AD514" i="2"/>
  <c r="AD513" i="2"/>
  <c r="AD512" i="2"/>
  <c r="AD511" i="2"/>
  <c r="AD510" i="2"/>
  <c r="AD509" i="2"/>
  <c r="AD508" i="2"/>
  <c r="AD507" i="2"/>
  <c r="AD506" i="2"/>
  <c r="AD505" i="2"/>
  <c r="AD504" i="2"/>
  <c r="AD503" i="2"/>
  <c r="AD502" i="2"/>
  <c r="AD501" i="2"/>
  <c r="AD500" i="2"/>
  <c r="AD499" i="2"/>
  <c r="AD498" i="2"/>
  <c r="AD497" i="2"/>
  <c r="AD496" i="2"/>
  <c r="AD495" i="2"/>
  <c r="AD494" i="2"/>
  <c r="AD493" i="2"/>
  <c r="AD492" i="2"/>
  <c r="AD491" i="2"/>
  <c r="AD490" i="2"/>
  <c r="AD489" i="2"/>
  <c r="AD488" i="2"/>
  <c r="AD487" i="2"/>
  <c r="AD486" i="2"/>
  <c r="AD485" i="2"/>
  <c r="AD484" i="2"/>
  <c r="AD483" i="2"/>
  <c r="AD482" i="2"/>
  <c r="AD481" i="2"/>
  <c r="AD480" i="2"/>
  <c r="AD479" i="2"/>
  <c r="AD478" i="2"/>
  <c r="AD477" i="2"/>
  <c r="AD476" i="2"/>
  <c r="AD475" i="2"/>
  <c r="AD474" i="2"/>
  <c r="AD473" i="2"/>
  <c r="AD472" i="2"/>
  <c r="AD471" i="2"/>
  <c r="AD470" i="2"/>
  <c r="AD469" i="2"/>
  <c r="AD468" i="2"/>
  <c r="AD467" i="2"/>
  <c r="AD466" i="2"/>
  <c r="AD465" i="2"/>
  <c r="AD464" i="2"/>
  <c r="AD463" i="2"/>
  <c r="AD462" i="2"/>
  <c r="AD461" i="2"/>
  <c r="AD460" i="2"/>
  <c r="AD459" i="2"/>
  <c r="AD458" i="2"/>
  <c r="AD457" i="2"/>
  <c r="AD456" i="2"/>
  <c r="AD455" i="2"/>
  <c r="AD454" i="2"/>
  <c r="AD453" i="2"/>
  <c r="AD452" i="2"/>
  <c r="AD451" i="2"/>
  <c r="AD450" i="2"/>
  <c r="AD449" i="2"/>
  <c r="AD448" i="2"/>
  <c r="AD447" i="2"/>
  <c r="AD446" i="2"/>
  <c r="AD445" i="2"/>
  <c r="AD444" i="2"/>
  <c r="AD443" i="2"/>
  <c r="AD442" i="2"/>
  <c r="AD441" i="2"/>
  <c r="AD440" i="2"/>
  <c r="AD439" i="2"/>
  <c r="AD438" i="2"/>
  <c r="AD437" i="2"/>
  <c r="AD436" i="2"/>
  <c r="AD435" i="2"/>
  <c r="AD434" i="2"/>
  <c r="AD433" i="2"/>
  <c r="AD432" i="2"/>
  <c r="AD431" i="2"/>
  <c r="AD430" i="2"/>
  <c r="AD429" i="2"/>
  <c r="AD428" i="2"/>
  <c r="AD427" i="2"/>
  <c r="AD426" i="2"/>
  <c r="AD425" i="2"/>
  <c r="AD424" i="2"/>
  <c r="AD423" i="2"/>
  <c r="AD422" i="2"/>
  <c r="AD421" i="2"/>
  <c r="AD420" i="2"/>
  <c r="AD419" i="2"/>
  <c r="AD418" i="2"/>
  <c r="AD417" i="2"/>
  <c r="AD416" i="2"/>
  <c r="AD415" i="2"/>
  <c r="AD414" i="2"/>
  <c r="AD413" i="2"/>
  <c r="AD412" i="2"/>
  <c r="AD411" i="2"/>
  <c r="AD410" i="2"/>
  <c r="AD409" i="2"/>
  <c r="AD408" i="2"/>
  <c r="AD407" i="2"/>
  <c r="AD406" i="2"/>
  <c r="AD405" i="2"/>
  <c r="AD404" i="2"/>
  <c r="AD403" i="2"/>
  <c r="AD402" i="2"/>
  <c r="AD401" i="2"/>
  <c r="AD400" i="2"/>
  <c r="AD399" i="2"/>
  <c r="AD398" i="2"/>
  <c r="AD397" i="2"/>
  <c r="AD396" i="2"/>
  <c r="AD395" i="2"/>
  <c r="AD394" i="2"/>
  <c r="AD393" i="2"/>
  <c r="AD392" i="2"/>
  <c r="AD391" i="2"/>
  <c r="AD390" i="2"/>
  <c r="AD389" i="2"/>
  <c r="AD388" i="2"/>
  <c r="AD387" i="2"/>
  <c r="AD386" i="2"/>
  <c r="AD385" i="2"/>
  <c r="AD384" i="2"/>
  <c r="AD383" i="2"/>
  <c r="AD382" i="2"/>
  <c r="AD381" i="2"/>
  <c r="AD380" i="2"/>
  <c r="AD379" i="2"/>
  <c r="AD378" i="2"/>
  <c r="AD377" i="2"/>
  <c r="AD376" i="2"/>
  <c r="AD375" i="2"/>
  <c r="AD374" i="2"/>
  <c r="AD373" i="2"/>
  <c r="AD372" i="2"/>
  <c r="AD371" i="2"/>
  <c r="AD370" i="2"/>
  <c r="AD369" i="2"/>
  <c r="AD368" i="2"/>
  <c r="AD367" i="2"/>
  <c r="AD366" i="2"/>
  <c r="AD365" i="2"/>
  <c r="AD364" i="2"/>
  <c r="AD363" i="2"/>
  <c r="AD362" i="2"/>
  <c r="AD361" i="2"/>
  <c r="AD360" i="2"/>
  <c r="AD359" i="2"/>
  <c r="AD358" i="2"/>
  <c r="AD357" i="2"/>
  <c r="AD356" i="2"/>
  <c r="AD355" i="2"/>
  <c r="AD354" i="2"/>
  <c r="AD353" i="2"/>
  <c r="AD352" i="2"/>
  <c r="AD351" i="2"/>
  <c r="AD350" i="2"/>
  <c r="AD349" i="2"/>
  <c r="AD348" i="2"/>
  <c r="AD347" i="2"/>
  <c r="AD346" i="2"/>
  <c r="AD345" i="2"/>
  <c r="AD344" i="2"/>
  <c r="AD343" i="2"/>
  <c r="AD342" i="2"/>
  <c r="AD341" i="2"/>
  <c r="AD340" i="2"/>
  <c r="AD339" i="2"/>
  <c r="AD338" i="2"/>
  <c r="AD337" i="2"/>
  <c r="AD336" i="2"/>
  <c r="AD335" i="2"/>
  <c r="AD334" i="2"/>
  <c r="AD333" i="2"/>
  <c r="AD332" i="2"/>
  <c r="AD331" i="2"/>
  <c r="AD330" i="2"/>
  <c r="AD329" i="2"/>
  <c r="AD328" i="2"/>
  <c r="AD327" i="2"/>
  <c r="AD326" i="2"/>
  <c r="AD325" i="2"/>
  <c r="AD324" i="2"/>
  <c r="AD323" i="2"/>
  <c r="AD322" i="2"/>
  <c r="AD321" i="2"/>
  <c r="AD320" i="2"/>
  <c r="AD319" i="2"/>
  <c r="AD318" i="2"/>
  <c r="AD317" i="2"/>
  <c r="AD316" i="2"/>
  <c r="AD315" i="2"/>
  <c r="AD314" i="2"/>
  <c r="AD313" i="2"/>
  <c r="AD312" i="2"/>
  <c r="AD311" i="2"/>
  <c r="AD310" i="2"/>
  <c r="AD309" i="2"/>
  <c r="AD308" i="2"/>
  <c r="AD307" i="2"/>
  <c r="AD306" i="2"/>
  <c r="AD305" i="2"/>
  <c r="AD304" i="2"/>
  <c r="AD303" i="2"/>
  <c r="AD302" i="2"/>
  <c r="AD301" i="2"/>
  <c r="AD300" i="2"/>
  <c r="AD299" i="2"/>
  <c r="AD298" i="2"/>
  <c r="AD297" i="2"/>
  <c r="AD296" i="2"/>
  <c r="AD295" i="2"/>
  <c r="AD294" i="2"/>
  <c r="AD293" i="2"/>
  <c r="AD292" i="2"/>
  <c r="AD291" i="2"/>
  <c r="AD290" i="2"/>
  <c r="AD289" i="2"/>
  <c r="AD288" i="2"/>
  <c r="AD287" i="2"/>
  <c r="AD286" i="2"/>
  <c r="AD285" i="2"/>
  <c r="AD284" i="2"/>
  <c r="AD283" i="2"/>
  <c r="AD282" i="2"/>
  <c r="AD281" i="2"/>
  <c r="AD280" i="2"/>
  <c r="AD279" i="2"/>
  <c r="AD278" i="2"/>
  <c r="AD277" i="2"/>
  <c r="AD276" i="2"/>
  <c r="AD275" i="2"/>
  <c r="AD274" i="2"/>
  <c r="AD273" i="2"/>
  <c r="AD272" i="2"/>
  <c r="AD271" i="2"/>
  <c r="AD270" i="2"/>
  <c r="AD269" i="2"/>
  <c r="AD268" i="2"/>
  <c r="AD267" i="2"/>
  <c r="AD266" i="2"/>
  <c r="AD265" i="2"/>
  <c r="AD264" i="2"/>
  <c r="AD263" i="2"/>
  <c r="AD262" i="2"/>
  <c r="AD261" i="2"/>
  <c r="AD260" i="2"/>
  <c r="AD259" i="2"/>
  <c r="AD258" i="2"/>
  <c r="AD257" i="2"/>
  <c r="AD256" i="2"/>
  <c r="AD255" i="2"/>
  <c r="AD254" i="2"/>
  <c r="AD253" i="2"/>
  <c r="AD252" i="2"/>
  <c r="AD251" i="2"/>
  <c r="AD250" i="2"/>
  <c r="AD249" i="2"/>
  <c r="AD248" i="2"/>
  <c r="AD247" i="2"/>
  <c r="AD246" i="2"/>
  <c r="AD245" i="2"/>
  <c r="AD244" i="2"/>
  <c r="AD243" i="2"/>
  <c r="AD242" i="2"/>
  <c r="AD241" i="2"/>
  <c r="AD240" i="2"/>
  <c r="AD239" i="2"/>
  <c r="AD238" i="2"/>
  <c r="AD237" i="2"/>
  <c r="AD236" i="2"/>
  <c r="AD235" i="2"/>
  <c r="AD234" i="2"/>
  <c r="AD233" i="2"/>
  <c r="AD232" i="2"/>
  <c r="AD231" i="2"/>
  <c r="AD230" i="2"/>
  <c r="AD229" i="2"/>
  <c r="AD228" i="2"/>
  <c r="AD227" i="2"/>
  <c r="AD226" i="2"/>
  <c r="AD225" i="2"/>
  <c r="AD224" i="2"/>
  <c r="AD223" i="2"/>
  <c r="AD222" i="2"/>
  <c r="AD221" i="2"/>
  <c r="AD220" i="2"/>
  <c r="AD219" i="2"/>
  <c r="AD218" i="2"/>
  <c r="AD217" i="2"/>
  <c r="AD216" i="2"/>
  <c r="AD215" i="2"/>
  <c r="AD214" i="2"/>
  <c r="AD213" i="2"/>
  <c r="AD212" i="2"/>
  <c r="AD211" i="2"/>
  <c r="AD210" i="2"/>
  <c r="AD209" i="2"/>
  <c r="AD208" i="2"/>
  <c r="AD207" i="2"/>
  <c r="AD206" i="2"/>
  <c r="AD205" i="2"/>
  <c r="AD204" i="2"/>
  <c r="AD203" i="2"/>
  <c r="AD202" i="2"/>
  <c r="AD201" i="2"/>
  <c r="AD200" i="2"/>
  <c r="AD199" i="2"/>
  <c r="AD198" i="2"/>
  <c r="AD197" i="2"/>
  <c r="AD196" i="2"/>
  <c r="AD195" i="2"/>
  <c r="AD194" i="2"/>
  <c r="AD193" i="2"/>
  <c r="AD192" i="2"/>
  <c r="AD191" i="2"/>
  <c r="AD190" i="2"/>
  <c r="AD189" i="2"/>
  <c r="AD188" i="2"/>
  <c r="AD187" i="2"/>
  <c r="AD186" i="2"/>
  <c r="AD185" i="2"/>
  <c r="AD184" i="2"/>
  <c r="AD183" i="2"/>
  <c r="AD182" i="2"/>
  <c r="AD181" i="2"/>
  <c r="AD180" i="2"/>
  <c r="AD179" i="2"/>
  <c r="AD178" i="2"/>
  <c r="AD177" i="2"/>
  <c r="AD176" i="2"/>
  <c r="AD175" i="2"/>
  <c r="AD174" i="2"/>
  <c r="AD173" i="2"/>
  <c r="AD172" i="2"/>
  <c r="AD171" i="2"/>
  <c r="AD170" i="2"/>
  <c r="AD169" i="2"/>
  <c r="AD168" i="2"/>
  <c r="AD167" i="2"/>
  <c r="AD166" i="2"/>
  <c r="AD165" i="2"/>
  <c r="AD164" i="2"/>
  <c r="AD163" i="2"/>
  <c r="AD162" i="2"/>
  <c r="AD161" i="2"/>
  <c r="AD160" i="2"/>
  <c r="AD159" i="2"/>
  <c r="AD158" i="2"/>
  <c r="AD157" i="2"/>
  <c r="AD156" i="2"/>
  <c r="AD155" i="2"/>
  <c r="AD154" i="2"/>
  <c r="AD153" i="2"/>
  <c r="AD152" i="2"/>
  <c r="AD151" i="2"/>
  <c r="AD150" i="2"/>
  <c r="AD149" i="2"/>
  <c r="AD148" i="2"/>
  <c r="AD147" i="2"/>
  <c r="AD146" i="2"/>
  <c r="AD145" i="2"/>
  <c r="AD144" i="2"/>
  <c r="AD143" i="2"/>
  <c r="AD142" i="2"/>
  <c r="AD141" i="2"/>
  <c r="AD140" i="2"/>
  <c r="AD139" i="2"/>
  <c r="AD138" i="2"/>
  <c r="AD137" i="2"/>
  <c r="AD136" i="2"/>
  <c r="AD135" i="2"/>
  <c r="AD134" i="2"/>
  <c r="AD133" i="2"/>
  <c r="AD132" i="2"/>
  <c r="AD131" i="2"/>
  <c r="AD130" i="2"/>
  <c r="AD129" i="2"/>
  <c r="AD128" i="2"/>
  <c r="AD127" i="2"/>
  <c r="AD126" i="2"/>
  <c r="AD125" i="2"/>
  <c r="AD124" i="2"/>
  <c r="AD123" i="2"/>
  <c r="AD122" i="2"/>
  <c r="AD121" i="2"/>
  <c r="AD120" i="2"/>
  <c r="AD119" i="2"/>
  <c r="AD118" i="2"/>
  <c r="AD117" i="2"/>
  <c r="AD116" i="2"/>
  <c r="AD115" i="2"/>
  <c r="AD114" i="2"/>
  <c r="AD113" i="2"/>
  <c r="AD112" i="2"/>
  <c r="AD111" i="2"/>
  <c r="AD110" i="2"/>
  <c r="AD109" i="2"/>
  <c r="AD108" i="2"/>
  <c r="AD107" i="2"/>
  <c r="AD106" i="2"/>
  <c r="AD105" i="2"/>
  <c r="AD104" i="2"/>
  <c r="AD103" i="2"/>
  <c r="AD102" i="2"/>
  <c r="AD101" i="2"/>
  <c r="AD100" i="2"/>
  <c r="AD99" i="2"/>
  <c r="AD98" i="2"/>
  <c r="AD97" i="2"/>
  <c r="AD96" i="2"/>
  <c r="AD95" i="2"/>
  <c r="AD94" i="2"/>
  <c r="AD93" i="2"/>
  <c r="AD92" i="2"/>
  <c r="AD91" i="2"/>
  <c r="AD90" i="2"/>
  <c r="AD89" i="2"/>
  <c r="AD88" i="2"/>
  <c r="AD87" i="2"/>
  <c r="AD86" i="2"/>
  <c r="AD85" i="2"/>
  <c r="AD84" i="2"/>
  <c r="AD83" i="2"/>
  <c r="AD82" i="2"/>
  <c r="AD81" i="2"/>
  <c r="AD80" i="2"/>
  <c r="AD79" i="2"/>
  <c r="AD78" i="2"/>
  <c r="AD77" i="2"/>
  <c r="AD76" i="2"/>
  <c r="AD75" i="2"/>
  <c r="AD74" i="2"/>
  <c r="AD73" i="2"/>
  <c r="AD72" i="2"/>
  <c r="AD71" i="2"/>
  <c r="AD70" i="2"/>
  <c r="AD69" i="2"/>
  <c r="AD68" i="2"/>
  <c r="AD67" i="2"/>
  <c r="AD66" i="2"/>
  <c r="AD65" i="2"/>
  <c r="AD64" i="2"/>
  <c r="AD63" i="2"/>
  <c r="AD62" i="2"/>
  <c r="AD61" i="2"/>
  <c r="AD60" i="2"/>
  <c r="AD59" i="2"/>
  <c r="AD58" i="2"/>
  <c r="AD57" i="2"/>
  <c r="AD56" i="2"/>
  <c r="AD55" i="2"/>
  <c r="AD54" i="2"/>
  <c r="AD53" i="2"/>
  <c r="AD52" i="2"/>
  <c r="AD51" i="2"/>
  <c r="AD50" i="2"/>
  <c r="AD49" i="2"/>
  <c r="AD48" i="2"/>
  <c r="AD47" i="2"/>
  <c r="AD46" i="2"/>
  <c r="AD45" i="2"/>
  <c r="AD44" i="2"/>
  <c r="AD43" i="2"/>
  <c r="AD42" i="2"/>
  <c r="AD41" i="2"/>
  <c r="AD40" i="2"/>
  <c r="AD39" i="2"/>
  <c r="AD38" i="2"/>
  <c r="AD37" i="2"/>
  <c r="AD36" i="2"/>
  <c r="AD35" i="2"/>
  <c r="AD34" i="2"/>
  <c r="AD33" i="2"/>
  <c r="AD32" i="2"/>
  <c r="AD31" i="2"/>
  <c r="AD30" i="2"/>
  <c r="AD29" i="2"/>
  <c r="AD28" i="2"/>
  <c r="AD27" i="2"/>
  <c r="AD26" i="2"/>
  <c r="AD25" i="2"/>
  <c r="AD24" i="2"/>
  <c r="AD23" i="2"/>
  <c r="AD22" i="2"/>
  <c r="AD21" i="2"/>
  <c r="W4" i="2"/>
  <c r="Y2" i="2" s="1"/>
  <c r="R4" i="2"/>
  <c r="T2" i="2" s="1"/>
  <c r="K6" i="2"/>
  <c r="D3" i="2"/>
  <c r="D2" i="2"/>
  <c r="D1" i="2"/>
  <c r="F6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D8" i="2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D142" i="2" s="1"/>
  <c r="D143" i="2" s="1"/>
  <c r="D144" i="2" s="1"/>
  <c r="D145" i="2" s="1"/>
  <c r="D146" i="2" s="1"/>
  <c r="D147" i="2" s="1"/>
  <c r="D148" i="2" s="1"/>
  <c r="D149" i="2" s="1"/>
  <c r="D150" i="2" s="1"/>
  <c r="D151" i="2" s="1"/>
  <c r="D152" i="2" s="1"/>
  <c r="D153" i="2" s="1"/>
  <c r="D154" i="2" s="1"/>
  <c r="D155" i="2" s="1"/>
  <c r="D156" i="2" s="1"/>
  <c r="D157" i="2" s="1"/>
  <c r="D158" i="2" s="1"/>
  <c r="D159" i="2" s="1"/>
  <c r="D160" i="2" s="1"/>
  <c r="D161" i="2" s="1"/>
  <c r="D162" i="2" s="1"/>
  <c r="D163" i="2" s="1"/>
  <c r="D164" i="2" s="1"/>
  <c r="D165" i="2" s="1"/>
  <c r="D166" i="2" s="1"/>
  <c r="D167" i="2" s="1"/>
  <c r="D168" i="2" s="1"/>
  <c r="D169" i="2" s="1"/>
  <c r="D170" i="2" s="1"/>
  <c r="D171" i="2" s="1"/>
  <c r="D172" i="2" s="1"/>
  <c r="D173" i="2" s="1"/>
  <c r="D174" i="2" s="1"/>
  <c r="D175" i="2" s="1"/>
  <c r="D176" i="2" s="1"/>
  <c r="D177" i="2" s="1"/>
  <c r="D178" i="2" s="1"/>
  <c r="D179" i="2" s="1"/>
  <c r="D180" i="2" s="1"/>
  <c r="D181" i="2" s="1"/>
  <c r="D182" i="2" s="1"/>
  <c r="D183" i="2" s="1"/>
  <c r="D184" i="2" s="1"/>
  <c r="D185" i="2" s="1"/>
  <c r="D186" i="2" s="1"/>
  <c r="D187" i="2" s="1"/>
  <c r="D188" i="2" s="1"/>
  <c r="D189" i="2" s="1"/>
  <c r="D190" i="2" s="1"/>
  <c r="D191" i="2" s="1"/>
  <c r="D192" i="2" s="1"/>
  <c r="D193" i="2" s="1"/>
  <c r="D194" i="2" s="1"/>
  <c r="D195" i="2" s="1"/>
  <c r="D196" i="2" s="1"/>
  <c r="D197" i="2" s="1"/>
  <c r="D198" i="2" s="1"/>
  <c r="D199" i="2" s="1"/>
  <c r="D200" i="2" s="1"/>
  <c r="D201" i="2" s="1"/>
  <c r="D202" i="2" s="1"/>
  <c r="D203" i="2" s="1"/>
  <c r="D204" i="2" s="1"/>
  <c r="D205" i="2" s="1"/>
  <c r="D206" i="2" s="1"/>
  <c r="D207" i="2" s="1"/>
  <c r="D208" i="2" s="1"/>
  <c r="D209" i="2" s="1"/>
  <c r="D210" i="2" s="1"/>
  <c r="D211" i="2" s="1"/>
  <c r="D212" i="2" s="1"/>
  <c r="D213" i="2" s="1"/>
  <c r="D214" i="2" s="1"/>
  <c r="D215" i="2" s="1"/>
  <c r="D216" i="2" s="1"/>
  <c r="D217" i="2" s="1"/>
  <c r="D218" i="2" s="1"/>
  <c r="D219" i="2" s="1"/>
  <c r="D220" i="2" s="1"/>
  <c r="D221" i="2" s="1"/>
  <c r="D222" i="2" s="1"/>
  <c r="D223" i="2" s="1"/>
  <c r="D224" i="2" s="1"/>
  <c r="D225" i="2" s="1"/>
  <c r="D226" i="2" s="1"/>
  <c r="D227" i="2" s="1"/>
  <c r="D228" i="2" s="1"/>
  <c r="D229" i="2" s="1"/>
  <c r="D230" i="2" s="1"/>
  <c r="D231" i="2" s="1"/>
  <c r="D232" i="2" s="1"/>
  <c r="D233" i="2" s="1"/>
  <c r="D234" i="2" s="1"/>
  <c r="D235" i="2" s="1"/>
  <c r="D236" i="2" s="1"/>
  <c r="D237" i="2" s="1"/>
  <c r="D238" i="2" s="1"/>
  <c r="D239" i="2" s="1"/>
  <c r="D240" i="2" s="1"/>
  <c r="D241" i="2" s="1"/>
  <c r="D242" i="2" s="1"/>
  <c r="D243" i="2" s="1"/>
  <c r="D244" i="2" s="1"/>
  <c r="D245" i="2" s="1"/>
  <c r="D246" i="2" s="1"/>
  <c r="D247" i="2" s="1"/>
  <c r="D248" i="2" s="1"/>
  <c r="D249" i="2" s="1"/>
  <c r="D250" i="2" s="1"/>
  <c r="D251" i="2" s="1"/>
  <c r="D252" i="2" s="1"/>
  <c r="D253" i="2" s="1"/>
  <c r="D254" i="2" s="1"/>
  <c r="D255" i="2" s="1"/>
  <c r="D256" i="2" s="1"/>
  <c r="D257" i="2" s="1"/>
  <c r="D258" i="2" s="1"/>
  <c r="D259" i="2" s="1"/>
  <c r="D260" i="2" s="1"/>
  <c r="D261" i="2" s="1"/>
  <c r="D262" i="2" s="1"/>
  <c r="D263" i="2" s="1"/>
  <c r="D264" i="2" s="1"/>
  <c r="D265" i="2" s="1"/>
  <c r="D266" i="2" s="1"/>
  <c r="D267" i="2" s="1"/>
  <c r="D268" i="2" s="1"/>
  <c r="D269" i="2" s="1"/>
  <c r="D270" i="2" s="1"/>
  <c r="D271" i="2" s="1"/>
  <c r="D272" i="2" s="1"/>
  <c r="D273" i="2" s="1"/>
  <c r="D274" i="2" s="1"/>
  <c r="D275" i="2" s="1"/>
  <c r="D276" i="2" s="1"/>
  <c r="D277" i="2" s="1"/>
  <c r="D278" i="2" s="1"/>
  <c r="D279" i="2" s="1"/>
  <c r="D280" i="2" s="1"/>
  <c r="D281" i="2" s="1"/>
  <c r="D282" i="2" s="1"/>
  <c r="D283" i="2" s="1"/>
  <c r="D284" i="2" s="1"/>
  <c r="D285" i="2" s="1"/>
  <c r="D286" i="2" s="1"/>
  <c r="D287" i="2" s="1"/>
  <c r="D288" i="2" s="1"/>
  <c r="D289" i="2" s="1"/>
  <c r="D290" i="2" s="1"/>
  <c r="D291" i="2" s="1"/>
  <c r="D292" i="2" s="1"/>
  <c r="D293" i="2" s="1"/>
  <c r="D294" i="2" s="1"/>
  <c r="D295" i="2" s="1"/>
  <c r="D296" i="2" s="1"/>
  <c r="D297" i="2" s="1"/>
  <c r="D298" i="2" s="1"/>
  <c r="D299" i="2" s="1"/>
  <c r="D300" i="2" s="1"/>
  <c r="D301" i="2" s="1"/>
  <c r="D302" i="2" s="1"/>
  <c r="D303" i="2" s="1"/>
  <c r="D304" i="2" s="1"/>
  <c r="D305" i="2" s="1"/>
  <c r="D306" i="2" s="1"/>
  <c r="D307" i="2" s="1"/>
  <c r="D308" i="2" s="1"/>
  <c r="D309" i="2" s="1"/>
  <c r="D310" i="2" s="1"/>
  <c r="D311" i="2" s="1"/>
  <c r="D312" i="2" s="1"/>
  <c r="D313" i="2" s="1"/>
  <c r="D314" i="2" s="1"/>
  <c r="D315" i="2" s="1"/>
  <c r="D316" i="2" s="1"/>
  <c r="D317" i="2" s="1"/>
  <c r="D318" i="2" s="1"/>
  <c r="D319" i="2" s="1"/>
  <c r="D320" i="2" s="1"/>
  <c r="D321" i="2" s="1"/>
  <c r="D322" i="2" s="1"/>
  <c r="D323" i="2" s="1"/>
  <c r="D324" i="2" s="1"/>
  <c r="D325" i="2" s="1"/>
  <c r="D326" i="2" s="1"/>
  <c r="D327" i="2" s="1"/>
  <c r="D328" i="2" s="1"/>
  <c r="D329" i="2" s="1"/>
  <c r="D330" i="2" s="1"/>
  <c r="D331" i="2" s="1"/>
  <c r="D332" i="2" s="1"/>
  <c r="D333" i="2" s="1"/>
  <c r="D334" i="2" s="1"/>
  <c r="D335" i="2" s="1"/>
  <c r="D336" i="2" s="1"/>
  <c r="D337" i="2" s="1"/>
  <c r="D338" i="2" s="1"/>
  <c r="D339" i="2" s="1"/>
  <c r="D340" i="2" s="1"/>
  <c r="D341" i="2" s="1"/>
  <c r="D342" i="2" s="1"/>
  <c r="D343" i="2" s="1"/>
  <c r="D344" i="2" s="1"/>
  <c r="D345" i="2" s="1"/>
  <c r="D346" i="2" s="1"/>
  <c r="D347" i="2" s="1"/>
  <c r="D348" i="2" s="1"/>
  <c r="D349" i="2" s="1"/>
  <c r="D350" i="2" s="1"/>
  <c r="D351" i="2" s="1"/>
  <c r="D352" i="2" s="1"/>
  <c r="D353" i="2" s="1"/>
  <c r="D354" i="2" s="1"/>
  <c r="D355" i="2" s="1"/>
  <c r="D356" i="2" s="1"/>
  <c r="D357" i="2" s="1"/>
  <c r="D358" i="2" s="1"/>
  <c r="D359" i="2" s="1"/>
  <c r="D360" i="2" s="1"/>
  <c r="D361" i="2" s="1"/>
  <c r="D362" i="2" s="1"/>
  <c r="D363" i="2" s="1"/>
  <c r="D364" i="2" s="1"/>
  <c r="D365" i="2" s="1"/>
  <c r="D366" i="2" s="1"/>
  <c r="D4" i="2" l="1"/>
  <c r="F190" i="2" s="1"/>
  <c r="F349" i="2"/>
  <c r="F333" i="2"/>
  <c r="F285" i="2"/>
  <c r="C325" i="2"/>
  <c r="G325" i="2" s="1"/>
  <c r="M6" i="2"/>
  <c r="F309" i="2"/>
  <c r="C333" i="2"/>
  <c r="G333" i="2" s="1"/>
  <c r="F277" i="2"/>
  <c r="C317" i="2"/>
  <c r="G317" i="2" s="1"/>
  <c r="C309" i="2"/>
  <c r="G309" i="2" s="1"/>
  <c r="F341" i="2"/>
  <c r="F325" i="2"/>
  <c r="C357" i="2"/>
  <c r="G357" i="2" s="1"/>
  <c r="F317" i="2"/>
  <c r="F253" i="2"/>
  <c r="C365" i="2"/>
  <c r="G365" i="2" s="1"/>
  <c r="F365" i="2"/>
  <c r="F301" i="2"/>
  <c r="C349" i="2"/>
  <c r="G349" i="2" s="1"/>
  <c r="F357" i="2"/>
  <c r="F293" i="2"/>
  <c r="C341" i="2"/>
  <c r="G341" i="2" s="1"/>
  <c r="F366" i="2"/>
  <c r="F358" i="2"/>
  <c r="F350" i="2"/>
  <c r="F342" i="2"/>
  <c r="F334" i="2"/>
  <c r="F326" i="2"/>
  <c r="F318" i="2"/>
  <c r="F310" i="2"/>
  <c r="F302" i="2"/>
  <c r="F294" i="2"/>
  <c r="F286" i="2"/>
  <c r="F278" i="2"/>
  <c r="F262" i="2"/>
  <c r="F246" i="2"/>
  <c r="C366" i="2"/>
  <c r="G366" i="2" s="1"/>
  <c r="C358" i="2"/>
  <c r="G358" i="2" s="1"/>
  <c r="C350" i="2"/>
  <c r="G350" i="2" s="1"/>
  <c r="C342" i="2"/>
  <c r="G342" i="2" s="1"/>
  <c r="C334" i="2"/>
  <c r="G334" i="2" s="1"/>
  <c r="C326" i="2"/>
  <c r="G326" i="2" s="1"/>
  <c r="C318" i="2"/>
  <c r="G318" i="2" s="1"/>
  <c r="C310" i="2"/>
  <c r="G310" i="2" s="1"/>
  <c r="F364" i="2"/>
  <c r="F356" i="2"/>
  <c r="F348" i="2"/>
  <c r="F340" i="2"/>
  <c r="F332" i="2"/>
  <c r="F324" i="2"/>
  <c r="F316" i="2"/>
  <c r="F308" i="2"/>
  <c r="F300" i="2"/>
  <c r="F292" i="2"/>
  <c r="F284" i="2"/>
  <c r="F268" i="2"/>
  <c r="F260" i="2"/>
  <c r="F252" i="2"/>
  <c r="F228" i="2"/>
  <c r="F212" i="2"/>
  <c r="C364" i="2"/>
  <c r="G364" i="2" s="1"/>
  <c r="C356" i="2"/>
  <c r="G356" i="2" s="1"/>
  <c r="C348" i="2"/>
  <c r="G348" i="2" s="1"/>
  <c r="C340" i="2"/>
  <c r="G340" i="2" s="1"/>
  <c r="C332" i="2"/>
  <c r="G332" i="2" s="1"/>
  <c r="C324" i="2"/>
  <c r="G324" i="2" s="1"/>
  <c r="C316" i="2"/>
  <c r="G316" i="2" s="1"/>
  <c r="C308" i="2"/>
  <c r="G308" i="2" s="1"/>
  <c r="F363" i="2"/>
  <c r="F355" i="2"/>
  <c r="F347" i="2"/>
  <c r="F339" i="2"/>
  <c r="F331" i="2"/>
  <c r="F323" i="2"/>
  <c r="F315" i="2"/>
  <c r="F307" i="2"/>
  <c r="F299" i="2"/>
  <c r="F291" i="2"/>
  <c r="F283" i="2"/>
  <c r="F275" i="2"/>
  <c r="F267" i="2"/>
  <c r="F251" i="2"/>
  <c r="F243" i="2"/>
  <c r="F235" i="2"/>
  <c r="F227" i="2"/>
  <c r="F219" i="2"/>
  <c r="F211" i="2"/>
  <c r="F203" i="2"/>
  <c r="F195" i="2"/>
  <c r="F187" i="2"/>
  <c r="F179" i="2"/>
  <c r="F163" i="2"/>
  <c r="C363" i="2"/>
  <c r="G363" i="2" s="1"/>
  <c r="C355" i="2"/>
  <c r="G355" i="2" s="1"/>
  <c r="C347" i="2"/>
  <c r="G347" i="2" s="1"/>
  <c r="C339" i="2"/>
  <c r="G339" i="2" s="1"/>
  <c r="C331" i="2"/>
  <c r="G331" i="2" s="1"/>
  <c r="C323" i="2"/>
  <c r="G323" i="2" s="1"/>
  <c r="C315" i="2"/>
  <c r="G315" i="2" s="1"/>
  <c r="C307" i="2"/>
  <c r="G307" i="2" s="1"/>
  <c r="F362" i="2"/>
  <c r="F354" i="2"/>
  <c r="F346" i="2"/>
  <c r="F338" i="2"/>
  <c r="F330" i="2"/>
  <c r="F322" i="2"/>
  <c r="F314" i="2"/>
  <c r="F306" i="2"/>
  <c r="F298" i="2"/>
  <c r="F290" i="2"/>
  <c r="F282" i="2"/>
  <c r="F274" i="2"/>
  <c r="F266" i="2"/>
  <c r="F258" i="2"/>
  <c r="F250" i="2"/>
  <c r="F242" i="2"/>
  <c r="F234" i="2"/>
  <c r="F226" i="2"/>
  <c r="F218" i="2"/>
  <c r="F210" i="2"/>
  <c r="F202" i="2"/>
  <c r="F178" i="2"/>
  <c r="F162" i="2"/>
  <c r="C362" i="2"/>
  <c r="G362" i="2" s="1"/>
  <c r="C354" i="2"/>
  <c r="G354" i="2" s="1"/>
  <c r="C346" i="2"/>
  <c r="G346" i="2" s="1"/>
  <c r="C338" i="2"/>
  <c r="G338" i="2" s="1"/>
  <c r="C330" i="2"/>
  <c r="G330" i="2" s="1"/>
  <c r="C322" i="2"/>
  <c r="G322" i="2" s="1"/>
  <c r="C314" i="2"/>
  <c r="G314" i="2" s="1"/>
  <c r="F361" i="2"/>
  <c r="F353" i="2"/>
  <c r="F345" i="2"/>
  <c r="F337" i="2"/>
  <c r="F329" i="2"/>
  <c r="F321" i="2"/>
  <c r="F313" i="2"/>
  <c r="F305" i="2"/>
  <c r="F297" i="2"/>
  <c r="F289" i="2"/>
  <c r="F281" i="2"/>
  <c r="F273" i="2"/>
  <c r="F265" i="2"/>
  <c r="F257" i="2"/>
  <c r="F249" i="2"/>
  <c r="F241" i="2"/>
  <c r="F233" i="2"/>
  <c r="F225" i="2"/>
  <c r="F217" i="2"/>
  <c r="F209" i="2"/>
  <c r="F201" i="2"/>
  <c r="F193" i="2"/>
  <c r="F185" i="2"/>
  <c r="F177" i="2"/>
  <c r="F169" i="2"/>
  <c r="F161" i="2"/>
  <c r="F153" i="2"/>
  <c r="C361" i="2"/>
  <c r="G361" i="2" s="1"/>
  <c r="C353" i="2"/>
  <c r="G353" i="2" s="1"/>
  <c r="C345" i="2"/>
  <c r="G345" i="2" s="1"/>
  <c r="C337" i="2"/>
  <c r="G337" i="2" s="1"/>
  <c r="C329" i="2"/>
  <c r="G329" i="2" s="1"/>
  <c r="C321" i="2"/>
  <c r="G321" i="2" s="1"/>
  <c r="C313" i="2"/>
  <c r="G313" i="2" s="1"/>
  <c r="F360" i="2"/>
  <c r="F352" i="2"/>
  <c r="F344" i="2"/>
  <c r="F336" i="2"/>
  <c r="F328" i="2"/>
  <c r="F320" i="2"/>
  <c r="F312" i="2"/>
  <c r="F304" i="2"/>
  <c r="F296" i="2"/>
  <c r="F288" i="2"/>
  <c r="F280" i="2"/>
  <c r="F272" i="2"/>
  <c r="F264" i="2"/>
  <c r="F256" i="2"/>
  <c r="F248" i="2"/>
  <c r="F240" i="2"/>
  <c r="F232" i="2"/>
  <c r="F224" i="2"/>
  <c r="F216" i="2"/>
  <c r="F208" i="2"/>
  <c r="F200" i="2"/>
  <c r="F192" i="2"/>
  <c r="F184" i="2"/>
  <c r="F176" i="2"/>
  <c r="F168" i="2"/>
  <c r="F160" i="2"/>
  <c r="C360" i="2"/>
  <c r="G360" i="2" s="1"/>
  <c r="C352" i="2"/>
  <c r="G352" i="2" s="1"/>
  <c r="C344" i="2"/>
  <c r="G344" i="2" s="1"/>
  <c r="C336" i="2"/>
  <c r="G336" i="2" s="1"/>
  <c r="C328" i="2"/>
  <c r="G328" i="2" s="1"/>
  <c r="C320" i="2"/>
  <c r="G320" i="2" s="1"/>
  <c r="C312" i="2"/>
  <c r="G312" i="2" s="1"/>
  <c r="F359" i="2"/>
  <c r="F351" i="2"/>
  <c r="F343" i="2"/>
  <c r="F335" i="2"/>
  <c r="F327" i="2"/>
  <c r="F319" i="2"/>
  <c r="F311" i="2"/>
  <c r="F303" i="2"/>
  <c r="F295" i="2"/>
  <c r="F287" i="2"/>
  <c r="F279" i="2"/>
  <c r="F271" i="2"/>
  <c r="F263" i="2"/>
  <c r="F255" i="2"/>
  <c r="F247" i="2"/>
  <c r="F239" i="2"/>
  <c r="F231" i="2"/>
  <c r="F223" i="2"/>
  <c r="F215" i="2"/>
  <c r="F207" i="2"/>
  <c r="F199" i="2"/>
  <c r="F191" i="2"/>
  <c r="F183" i="2"/>
  <c r="F175" i="2"/>
  <c r="F167" i="2"/>
  <c r="F159" i="2"/>
  <c r="C359" i="2"/>
  <c r="G359" i="2" s="1"/>
  <c r="C351" i="2"/>
  <c r="G351" i="2" s="1"/>
  <c r="C343" i="2"/>
  <c r="G343" i="2" s="1"/>
  <c r="C335" i="2"/>
  <c r="G335" i="2" s="1"/>
  <c r="C327" i="2"/>
  <c r="G327" i="2" s="1"/>
  <c r="C319" i="2"/>
  <c r="G319" i="2" s="1"/>
  <c r="C311" i="2"/>
  <c r="G311" i="2" s="1"/>
  <c r="L366" i="2"/>
  <c r="L358" i="2"/>
  <c r="L350" i="2"/>
  <c r="L342" i="2"/>
  <c r="L334" i="2"/>
  <c r="L326" i="2"/>
  <c r="L318" i="2"/>
  <c r="L310" i="2"/>
  <c r="L363" i="2"/>
  <c r="L355" i="2"/>
  <c r="L347" i="2"/>
  <c r="L339" i="2"/>
  <c r="L331" i="2"/>
  <c r="L323" i="2"/>
  <c r="L315" i="2"/>
  <c r="L307" i="2"/>
  <c r="L360" i="2"/>
  <c r="L352" i="2"/>
  <c r="L344" i="2"/>
  <c r="L336" i="2"/>
  <c r="L328" i="2"/>
  <c r="L320" i="2"/>
  <c r="L312" i="2"/>
  <c r="L365" i="2"/>
  <c r="L357" i="2"/>
  <c r="L349" i="2"/>
  <c r="L341" i="2"/>
  <c r="L333" i="2"/>
  <c r="L325" i="2"/>
  <c r="L317" i="2"/>
  <c r="L309" i="2"/>
  <c r="L362" i="2"/>
  <c r="L354" i="2"/>
  <c r="L346" i="2"/>
  <c r="L338" i="2"/>
  <c r="L330" i="2"/>
  <c r="L322" i="2"/>
  <c r="L314" i="2"/>
  <c r="L306" i="2"/>
  <c r="L359" i="2"/>
  <c r="L351" i="2"/>
  <c r="L343" i="2"/>
  <c r="L335" i="2"/>
  <c r="L327" i="2"/>
  <c r="L364" i="2"/>
  <c r="L356" i="2"/>
  <c r="L348" i="2"/>
  <c r="L340" i="2"/>
  <c r="L332" i="2"/>
  <c r="L324" i="2"/>
  <c r="L316" i="2"/>
  <c r="L308" i="2"/>
  <c r="L353" i="2"/>
  <c r="L321" i="2"/>
  <c r="L345" i="2"/>
  <c r="L311" i="2"/>
  <c r="L313" i="2"/>
  <c r="L337" i="2"/>
  <c r="L319" i="2"/>
  <c r="L329" i="2"/>
  <c r="L361" i="2"/>
  <c r="L7" i="2"/>
  <c r="H6" i="2"/>
  <c r="C7" i="2" s="1"/>
  <c r="F261" i="2" l="1"/>
  <c r="F259" i="2"/>
  <c r="F244" i="2"/>
  <c r="F254" i="2"/>
  <c r="F276" i="2"/>
  <c r="F270" i="2"/>
  <c r="F269" i="2"/>
  <c r="F154" i="2"/>
  <c r="F180" i="2"/>
  <c r="F170" i="2"/>
  <c r="F186" i="2"/>
  <c r="F194" i="2"/>
  <c r="F155" i="2"/>
  <c r="F171" i="2"/>
  <c r="F156" i="2"/>
  <c r="F229" i="2"/>
  <c r="F172" i="2"/>
  <c r="F220" i="2"/>
  <c r="F236" i="2"/>
  <c r="F158" i="2"/>
  <c r="F166" i="2"/>
  <c r="F164" i="2"/>
  <c r="F222" i="2"/>
  <c r="F188" i="2"/>
  <c r="F182" i="2"/>
  <c r="F221" i="2"/>
  <c r="F196" i="2"/>
  <c r="F198" i="2"/>
  <c r="F204" i="2"/>
  <c r="F214" i="2"/>
  <c r="F230" i="2"/>
  <c r="F237" i="2"/>
  <c r="F213" i="2"/>
  <c r="F205" i="2"/>
  <c r="F157" i="2"/>
  <c r="F206" i="2"/>
  <c r="F165" i="2"/>
  <c r="F173" i="2"/>
  <c r="F189" i="2"/>
  <c r="F245" i="2"/>
  <c r="F197" i="2"/>
  <c r="F181" i="2"/>
  <c r="F174" i="2"/>
  <c r="F238" i="2"/>
  <c r="F101" i="2"/>
  <c r="B6" i="1"/>
  <c r="F143" i="2"/>
  <c r="F144" i="2"/>
  <c r="F111" i="2"/>
  <c r="F152" i="2"/>
  <c r="F145" i="2"/>
  <c r="F151" i="2"/>
  <c r="F150" i="2"/>
  <c r="F139" i="2"/>
  <c r="F138" i="2"/>
  <c r="F147" i="2"/>
  <c r="F146" i="2"/>
  <c r="F141" i="2"/>
  <c r="F149" i="2"/>
  <c r="F140" i="2"/>
  <c r="F148" i="2"/>
  <c r="F142" i="2"/>
  <c r="F127" i="2"/>
  <c r="F65" i="2"/>
  <c r="F135" i="2"/>
  <c r="F129" i="2"/>
  <c r="F137" i="2"/>
  <c r="F131" i="2"/>
  <c r="F134" i="2"/>
  <c r="F133" i="2"/>
  <c r="F128" i="2"/>
  <c r="F136" i="2"/>
  <c r="F122" i="2"/>
  <c r="F132" i="2"/>
  <c r="F71" i="2"/>
  <c r="F7" i="2"/>
  <c r="F130" i="2"/>
  <c r="F124" i="2"/>
  <c r="F99" i="2"/>
  <c r="F24" i="2"/>
  <c r="F88" i="2"/>
  <c r="F19" i="2"/>
  <c r="F52" i="2"/>
  <c r="F38" i="2"/>
  <c r="F77" i="2"/>
  <c r="F47" i="2"/>
  <c r="F42" i="2"/>
  <c r="F75" i="2"/>
  <c r="F60" i="2"/>
  <c r="F102" i="2"/>
  <c r="F16" i="2"/>
  <c r="F17" i="2"/>
  <c r="F98" i="2"/>
  <c r="F83" i="2"/>
  <c r="F76" i="2"/>
  <c r="F119" i="2"/>
  <c r="F40" i="2"/>
  <c r="F121" i="2"/>
  <c r="H341" i="2"/>
  <c r="M341" i="2" s="1"/>
  <c r="H318" i="2"/>
  <c r="M318" i="2" s="1"/>
  <c r="H323" i="2"/>
  <c r="M323" i="2" s="1"/>
  <c r="H363" i="2"/>
  <c r="M363" i="2" s="1"/>
  <c r="H337" i="2"/>
  <c r="M337" i="2" s="1"/>
  <c r="H340" i="2"/>
  <c r="M340" i="2" s="1"/>
  <c r="H338" i="2"/>
  <c r="M338" i="2" s="1"/>
  <c r="H309" i="2"/>
  <c r="M309" i="2" s="1"/>
  <c r="F80" i="2"/>
  <c r="F57" i="2"/>
  <c r="F34" i="2"/>
  <c r="F116" i="2"/>
  <c r="F94" i="2"/>
  <c r="H326" i="2"/>
  <c r="M326" i="2" s="1"/>
  <c r="H311" i="2"/>
  <c r="M311" i="2" s="1"/>
  <c r="H343" i="2"/>
  <c r="M343" i="2" s="1"/>
  <c r="H312" i="2"/>
  <c r="M312" i="2" s="1"/>
  <c r="H344" i="2"/>
  <c r="M344" i="2" s="1"/>
  <c r="H336" i="2"/>
  <c r="M336" i="2" s="1"/>
  <c r="H358" i="2"/>
  <c r="M358" i="2" s="1"/>
  <c r="H349" i="2"/>
  <c r="M349" i="2" s="1"/>
  <c r="H355" i="2"/>
  <c r="M355" i="2" s="1"/>
  <c r="H345" i="2"/>
  <c r="M345" i="2" s="1"/>
  <c r="H316" i="2"/>
  <c r="M316" i="2" s="1"/>
  <c r="H348" i="2"/>
  <c r="M348" i="2" s="1"/>
  <c r="H314" i="2"/>
  <c r="M314" i="2" s="1"/>
  <c r="H346" i="2"/>
  <c r="M346" i="2" s="1"/>
  <c r="F104" i="2"/>
  <c r="F81" i="2"/>
  <c r="F58" i="2"/>
  <c r="F11" i="2"/>
  <c r="F118" i="2"/>
  <c r="F125" i="2"/>
  <c r="H335" i="2"/>
  <c r="M335" i="2" s="1"/>
  <c r="H366" i="2"/>
  <c r="M366" i="2" s="1"/>
  <c r="H319" i="2"/>
  <c r="M319" i="2" s="1"/>
  <c r="H351" i="2"/>
  <c r="M351" i="2" s="1"/>
  <c r="H325" i="2"/>
  <c r="M325" i="2" s="1"/>
  <c r="H357" i="2"/>
  <c r="M357" i="2" s="1"/>
  <c r="H320" i="2"/>
  <c r="M320" i="2" s="1"/>
  <c r="H352" i="2"/>
  <c r="M352" i="2" s="1"/>
  <c r="H313" i="2"/>
  <c r="M313" i="2" s="1"/>
  <c r="H315" i="2"/>
  <c r="M315" i="2" s="1"/>
  <c r="H334" i="2"/>
  <c r="M334" i="2" s="1"/>
  <c r="H347" i="2"/>
  <c r="M347" i="2" s="1"/>
  <c r="H307" i="2"/>
  <c r="M307" i="2" s="1"/>
  <c r="H339" i="2"/>
  <c r="M339" i="2" s="1"/>
  <c r="H321" i="2"/>
  <c r="M321" i="2" s="1"/>
  <c r="H353" i="2"/>
  <c r="M353" i="2" s="1"/>
  <c r="H324" i="2"/>
  <c r="M324" i="2" s="1"/>
  <c r="H356" i="2"/>
  <c r="M356" i="2" s="1"/>
  <c r="H322" i="2"/>
  <c r="M322" i="2" s="1"/>
  <c r="F55" i="2"/>
  <c r="F106" i="2"/>
  <c r="F35" i="2"/>
  <c r="F12" i="2"/>
  <c r="H342" i="2"/>
  <c r="M342" i="2" s="1"/>
  <c r="H327" i="2"/>
  <c r="M327" i="2" s="1"/>
  <c r="H359" i="2"/>
  <c r="M359" i="2" s="1"/>
  <c r="H362" i="2"/>
  <c r="M362" i="2" s="1"/>
  <c r="H333" i="2"/>
  <c r="M333" i="2" s="1"/>
  <c r="H365" i="2"/>
  <c r="M365" i="2" s="1"/>
  <c r="H328" i="2"/>
  <c r="M328" i="2" s="1"/>
  <c r="H350" i="2"/>
  <c r="M350" i="2" s="1"/>
  <c r="H331" i="2"/>
  <c r="M331" i="2" s="1"/>
  <c r="H329" i="2"/>
  <c r="M329" i="2" s="1"/>
  <c r="H361" i="2"/>
  <c r="M361" i="2" s="1"/>
  <c r="H332" i="2"/>
  <c r="M332" i="2" s="1"/>
  <c r="H364" i="2"/>
  <c r="M364" i="2" s="1"/>
  <c r="H330" i="2"/>
  <c r="M330" i="2" s="1"/>
  <c r="F30" i="2"/>
  <c r="F13" i="2"/>
  <c r="F37" i="2"/>
  <c r="F54" i="2"/>
  <c r="F117" i="2"/>
  <c r="F63" i="2"/>
  <c r="F32" i="2"/>
  <c r="F96" i="2"/>
  <c r="F9" i="2"/>
  <c r="F73" i="2"/>
  <c r="F50" i="2"/>
  <c r="F114" i="2"/>
  <c r="F27" i="2"/>
  <c r="F91" i="2"/>
  <c r="F68" i="2"/>
  <c r="F46" i="2"/>
  <c r="F110" i="2"/>
  <c r="F45" i="2"/>
  <c r="F15" i="2"/>
  <c r="F79" i="2"/>
  <c r="F48" i="2"/>
  <c r="F112" i="2"/>
  <c r="F25" i="2"/>
  <c r="F89" i="2"/>
  <c r="F66" i="2"/>
  <c r="F43" i="2"/>
  <c r="F107" i="2"/>
  <c r="F20" i="2"/>
  <c r="F84" i="2"/>
  <c r="F62" i="2"/>
  <c r="F126" i="2"/>
  <c r="F69" i="2"/>
  <c r="F85" i="2"/>
  <c r="F23" i="2"/>
  <c r="F87" i="2"/>
  <c r="F56" i="2"/>
  <c r="F120" i="2"/>
  <c r="F33" i="2"/>
  <c r="F97" i="2"/>
  <c r="F10" i="2"/>
  <c r="F74" i="2"/>
  <c r="F51" i="2"/>
  <c r="F115" i="2"/>
  <c r="F28" i="2"/>
  <c r="F92" i="2"/>
  <c r="F70" i="2"/>
  <c r="F29" i="2"/>
  <c r="F53" i="2"/>
  <c r="F31" i="2"/>
  <c r="F95" i="2"/>
  <c r="F64" i="2"/>
  <c r="F41" i="2"/>
  <c r="F105" i="2"/>
  <c r="F18" i="2"/>
  <c r="F82" i="2"/>
  <c r="F59" i="2"/>
  <c r="F123" i="2"/>
  <c r="F36" i="2"/>
  <c r="F100" i="2"/>
  <c r="F14" i="2"/>
  <c r="F78" i="2"/>
  <c r="F109" i="2"/>
  <c r="F93" i="2"/>
  <c r="F39" i="2"/>
  <c r="F103" i="2"/>
  <c r="F8" i="2"/>
  <c r="F72" i="2"/>
  <c r="F49" i="2"/>
  <c r="F113" i="2"/>
  <c r="F26" i="2"/>
  <c r="F90" i="2"/>
  <c r="F67" i="2"/>
  <c r="F44" i="2"/>
  <c r="F108" i="2"/>
  <c r="F22" i="2"/>
  <c r="F86" i="2"/>
  <c r="F61" i="2"/>
  <c r="F21" i="2"/>
  <c r="L8" i="2"/>
  <c r="L9" i="2" s="1"/>
  <c r="G7" i="2"/>
  <c r="H354" i="2" l="1"/>
  <c r="M354" i="2" s="1"/>
  <c r="H317" i="2"/>
  <c r="M317" i="2" s="1"/>
  <c r="H310" i="2"/>
  <c r="M310" i="2" s="1"/>
  <c r="H308" i="2"/>
  <c r="M308" i="2" s="1"/>
  <c r="H360" i="2"/>
  <c r="M360" i="2" s="1"/>
  <c r="M7" i="2"/>
  <c r="L10" i="2"/>
  <c r="H2" i="2"/>
  <c r="C8" i="2" l="1"/>
  <c r="G8" i="2" s="1"/>
  <c r="L11" i="2"/>
  <c r="H8" i="2" l="1"/>
  <c r="C9" i="2" s="1"/>
  <c r="G9" i="2" s="1"/>
  <c r="L12" i="2"/>
  <c r="M8" i="2" l="1"/>
  <c r="H9" i="2"/>
  <c r="C10" i="2" s="1"/>
  <c r="G10" i="2" s="1"/>
  <c r="L13" i="2"/>
  <c r="M9" i="2" l="1"/>
  <c r="H10" i="2"/>
  <c r="C11" i="2" s="1"/>
  <c r="G11" i="2" s="1"/>
  <c r="L14" i="2"/>
  <c r="M10" i="2" l="1"/>
  <c r="H11" i="2"/>
  <c r="C12" i="2" s="1"/>
  <c r="G12" i="2" s="1"/>
  <c r="L15" i="2"/>
  <c r="M11" i="2" l="1"/>
  <c r="H12" i="2"/>
  <c r="C13" i="2" s="1"/>
  <c r="G13" i="2" s="1"/>
  <c r="L16" i="2"/>
  <c r="M12" i="2" l="1"/>
  <c r="H13" i="2"/>
  <c r="C14" i="2" s="1"/>
  <c r="G14" i="2" s="1"/>
  <c r="L17" i="2"/>
  <c r="M13" i="2" l="1"/>
  <c r="H14" i="2"/>
  <c r="C15" i="2" s="1"/>
  <c r="G15" i="2" s="1"/>
  <c r="L18" i="2"/>
  <c r="M14" i="2" l="1"/>
  <c r="H15" i="2"/>
  <c r="C16" i="2" s="1"/>
  <c r="G16" i="2" s="1"/>
  <c r="L19" i="2"/>
  <c r="M15" i="2" l="1"/>
  <c r="H16" i="2"/>
  <c r="C17" i="2" s="1"/>
  <c r="G17" i="2" s="1"/>
  <c r="L20" i="2"/>
  <c r="M16" i="2" l="1"/>
  <c r="H17" i="2"/>
  <c r="C18" i="2" s="1"/>
  <c r="G18" i="2" s="1"/>
  <c r="L21" i="2"/>
  <c r="M17" i="2" l="1"/>
  <c r="H18" i="2"/>
  <c r="C19" i="2" s="1"/>
  <c r="G19" i="2" s="1"/>
  <c r="L22" i="2"/>
  <c r="M18" i="2" l="1"/>
  <c r="H19" i="2"/>
  <c r="C20" i="2" s="1"/>
  <c r="G20" i="2" s="1"/>
  <c r="L23" i="2"/>
  <c r="M19" i="2" l="1"/>
  <c r="H20" i="2"/>
  <c r="C21" i="2" s="1"/>
  <c r="G21" i="2" s="1"/>
  <c r="L24" i="2"/>
  <c r="M20" i="2" l="1"/>
  <c r="H21" i="2"/>
  <c r="C22" i="2" s="1"/>
  <c r="G22" i="2" s="1"/>
  <c r="L25" i="2"/>
  <c r="M21" i="2" l="1"/>
  <c r="H22" i="2"/>
  <c r="C23" i="2" s="1"/>
  <c r="G23" i="2" s="1"/>
  <c r="L26" i="2"/>
  <c r="M22" i="2" l="1"/>
  <c r="H23" i="2"/>
  <c r="C24" i="2" s="1"/>
  <c r="G24" i="2" s="1"/>
  <c r="L27" i="2"/>
  <c r="M23" i="2" l="1"/>
  <c r="H24" i="2"/>
  <c r="C25" i="2" s="1"/>
  <c r="G25" i="2" s="1"/>
  <c r="L28" i="2"/>
  <c r="M24" i="2" l="1"/>
  <c r="H25" i="2"/>
  <c r="C26" i="2" s="1"/>
  <c r="G26" i="2" s="1"/>
  <c r="L29" i="2"/>
  <c r="M25" i="2" l="1"/>
  <c r="H26" i="2"/>
  <c r="C27" i="2" s="1"/>
  <c r="G27" i="2" s="1"/>
  <c r="L30" i="2"/>
  <c r="M26" i="2" l="1"/>
  <c r="H27" i="2"/>
  <c r="C28" i="2" s="1"/>
  <c r="G28" i="2" s="1"/>
  <c r="L31" i="2"/>
  <c r="M27" i="2" l="1"/>
  <c r="H28" i="2"/>
  <c r="C29" i="2" s="1"/>
  <c r="G29" i="2" s="1"/>
  <c r="L32" i="2"/>
  <c r="M28" i="2" l="1"/>
  <c r="H29" i="2"/>
  <c r="C30" i="2" s="1"/>
  <c r="G30" i="2" s="1"/>
  <c r="L33" i="2"/>
  <c r="M29" i="2" l="1"/>
  <c r="H30" i="2"/>
  <c r="C31" i="2" s="1"/>
  <c r="G31" i="2" s="1"/>
  <c r="L34" i="2"/>
  <c r="M30" i="2" l="1"/>
  <c r="H31" i="2"/>
  <c r="C32" i="2" s="1"/>
  <c r="G32" i="2" s="1"/>
  <c r="L35" i="2"/>
  <c r="M31" i="2" l="1"/>
  <c r="H32" i="2"/>
  <c r="C33" i="2" s="1"/>
  <c r="G33" i="2" s="1"/>
  <c r="L36" i="2"/>
  <c r="M32" i="2" l="1"/>
  <c r="H33" i="2"/>
  <c r="C34" i="2" s="1"/>
  <c r="G34" i="2" s="1"/>
  <c r="L37" i="2"/>
  <c r="M33" i="2" l="1"/>
  <c r="H34" i="2"/>
  <c r="C35" i="2" s="1"/>
  <c r="G35" i="2" s="1"/>
  <c r="L38" i="2"/>
  <c r="M34" i="2" l="1"/>
  <c r="H35" i="2"/>
  <c r="C36" i="2" s="1"/>
  <c r="G36" i="2" s="1"/>
  <c r="L39" i="2"/>
  <c r="M35" i="2" l="1"/>
  <c r="H36" i="2"/>
  <c r="C37" i="2" s="1"/>
  <c r="G37" i="2" s="1"/>
  <c r="L40" i="2"/>
  <c r="M36" i="2" l="1"/>
  <c r="H37" i="2"/>
  <c r="C38" i="2" s="1"/>
  <c r="G38" i="2" s="1"/>
  <c r="L41" i="2"/>
  <c r="M37" i="2" l="1"/>
  <c r="H38" i="2"/>
  <c r="C39" i="2" s="1"/>
  <c r="G39" i="2" s="1"/>
  <c r="L42" i="2"/>
  <c r="M38" i="2" l="1"/>
  <c r="H39" i="2"/>
  <c r="C40" i="2" s="1"/>
  <c r="G40" i="2" s="1"/>
  <c r="L43" i="2"/>
  <c r="M39" i="2" l="1"/>
  <c r="H40" i="2"/>
  <c r="C41" i="2" s="1"/>
  <c r="G41" i="2" s="1"/>
  <c r="L44" i="2"/>
  <c r="M40" i="2" l="1"/>
  <c r="H41" i="2"/>
  <c r="C42" i="2" s="1"/>
  <c r="G42" i="2" s="1"/>
  <c r="L45" i="2"/>
  <c r="M41" i="2" l="1"/>
  <c r="H42" i="2"/>
  <c r="C43" i="2" s="1"/>
  <c r="G43" i="2" s="1"/>
  <c r="L46" i="2"/>
  <c r="M42" i="2" l="1"/>
  <c r="H43" i="2"/>
  <c r="C44" i="2" s="1"/>
  <c r="G44" i="2" s="1"/>
  <c r="L47" i="2"/>
  <c r="M43" i="2" l="1"/>
  <c r="H44" i="2"/>
  <c r="C45" i="2" s="1"/>
  <c r="G45" i="2" s="1"/>
  <c r="L48" i="2"/>
  <c r="M44" i="2" l="1"/>
  <c r="H45" i="2"/>
  <c r="C46" i="2" s="1"/>
  <c r="G46" i="2" s="1"/>
  <c r="L49" i="2"/>
  <c r="M45" i="2" l="1"/>
  <c r="H46" i="2"/>
  <c r="C47" i="2" s="1"/>
  <c r="G47" i="2" s="1"/>
  <c r="L50" i="2"/>
  <c r="M46" i="2" l="1"/>
  <c r="H47" i="2"/>
  <c r="C48" i="2" s="1"/>
  <c r="G48" i="2" s="1"/>
  <c r="L51" i="2"/>
  <c r="M47" i="2" l="1"/>
  <c r="H48" i="2"/>
  <c r="C49" i="2" s="1"/>
  <c r="G49" i="2" s="1"/>
  <c r="L52" i="2"/>
  <c r="M48" i="2" l="1"/>
  <c r="H49" i="2"/>
  <c r="C50" i="2" s="1"/>
  <c r="G50" i="2" s="1"/>
  <c r="L53" i="2"/>
  <c r="M49" i="2" l="1"/>
  <c r="H50" i="2"/>
  <c r="C51" i="2" s="1"/>
  <c r="G51" i="2" s="1"/>
  <c r="L54" i="2"/>
  <c r="M50" i="2" l="1"/>
  <c r="H51" i="2"/>
  <c r="C52" i="2" s="1"/>
  <c r="G52" i="2" s="1"/>
  <c r="L55" i="2"/>
  <c r="M51" i="2" l="1"/>
  <c r="H52" i="2"/>
  <c r="C53" i="2" s="1"/>
  <c r="G53" i="2" s="1"/>
  <c r="L56" i="2"/>
  <c r="M52" i="2" l="1"/>
  <c r="H53" i="2"/>
  <c r="C54" i="2" s="1"/>
  <c r="G54" i="2" s="1"/>
  <c r="L57" i="2"/>
  <c r="M53" i="2" l="1"/>
  <c r="H54" i="2"/>
  <c r="C55" i="2" s="1"/>
  <c r="G55" i="2" s="1"/>
  <c r="L58" i="2"/>
  <c r="M54" i="2" l="1"/>
  <c r="H55" i="2"/>
  <c r="C56" i="2" s="1"/>
  <c r="G56" i="2" s="1"/>
  <c r="L59" i="2"/>
  <c r="M55" i="2" l="1"/>
  <c r="H56" i="2"/>
  <c r="C57" i="2" s="1"/>
  <c r="G57" i="2" s="1"/>
  <c r="L60" i="2"/>
  <c r="M56" i="2" l="1"/>
  <c r="H57" i="2"/>
  <c r="C58" i="2" s="1"/>
  <c r="G58" i="2" s="1"/>
  <c r="L61" i="2"/>
  <c r="M57" i="2" l="1"/>
  <c r="H58" i="2"/>
  <c r="C59" i="2" s="1"/>
  <c r="G59" i="2" s="1"/>
  <c r="L62" i="2"/>
  <c r="M58" i="2" l="1"/>
  <c r="H59" i="2"/>
  <c r="C60" i="2" s="1"/>
  <c r="G60" i="2" s="1"/>
  <c r="L63" i="2"/>
  <c r="M59" i="2" l="1"/>
  <c r="H60" i="2"/>
  <c r="C61" i="2" s="1"/>
  <c r="G61" i="2" s="1"/>
  <c r="L64" i="2"/>
  <c r="M60" i="2" l="1"/>
  <c r="H61" i="2"/>
  <c r="C62" i="2" s="1"/>
  <c r="G62" i="2" s="1"/>
  <c r="L65" i="2"/>
  <c r="M61" i="2" l="1"/>
  <c r="H62" i="2"/>
  <c r="C63" i="2" s="1"/>
  <c r="G63" i="2" s="1"/>
  <c r="L66" i="2"/>
  <c r="M62" i="2" l="1"/>
  <c r="H63" i="2"/>
  <c r="C64" i="2" s="1"/>
  <c r="G64" i="2" s="1"/>
  <c r="L67" i="2"/>
  <c r="M63" i="2" l="1"/>
  <c r="H64" i="2"/>
  <c r="C65" i="2" s="1"/>
  <c r="G65" i="2" s="1"/>
  <c r="L68" i="2"/>
  <c r="M64" i="2" l="1"/>
  <c r="H65" i="2"/>
  <c r="C66" i="2" s="1"/>
  <c r="G66" i="2" s="1"/>
  <c r="L69" i="2"/>
  <c r="M65" i="2" l="1"/>
  <c r="H66" i="2"/>
  <c r="C67" i="2" s="1"/>
  <c r="G67" i="2" s="1"/>
  <c r="L70" i="2"/>
  <c r="M66" i="2" l="1"/>
  <c r="H67" i="2"/>
  <c r="C68" i="2" s="1"/>
  <c r="G68" i="2" s="1"/>
  <c r="L71" i="2"/>
  <c r="M67" i="2" l="1"/>
  <c r="H68" i="2"/>
  <c r="C69" i="2" s="1"/>
  <c r="G69" i="2" s="1"/>
  <c r="L72" i="2"/>
  <c r="M68" i="2" l="1"/>
  <c r="H69" i="2"/>
  <c r="C70" i="2" s="1"/>
  <c r="G70" i="2" s="1"/>
  <c r="L73" i="2"/>
  <c r="M69" i="2" l="1"/>
  <c r="H70" i="2"/>
  <c r="C71" i="2" s="1"/>
  <c r="G71" i="2" s="1"/>
  <c r="L74" i="2"/>
  <c r="M70" i="2" l="1"/>
  <c r="H71" i="2"/>
  <c r="C72" i="2" s="1"/>
  <c r="G72" i="2" s="1"/>
  <c r="L75" i="2"/>
  <c r="M71" i="2" l="1"/>
  <c r="H72" i="2"/>
  <c r="C73" i="2" s="1"/>
  <c r="G73" i="2" s="1"/>
  <c r="L76" i="2"/>
  <c r="M72" i="2" l="1"/>
  <c r="H73" i="2"/>
  <c r="C74" i="2" s="1"/>
  <c r="G74" i="2" s="1"/>
  <c r="L77" i="2"/>
  <c r="M73" i="2" l="1"/>
  <c r="H74" i="2"/>
  <c r="C75" i="2" s="1"/>
  <c r="G75" i="2" s="1"/>
  <c r="L78" i="2"/>
  <c r="M74" i="2" l="1"/>
  <c r="H75" i="2"/>
  <c r="C76" i="2" s="1"/>
  <c r="G76" i="2" s="1"/>
  <c r="L79" i="2"/>
  <c r="M75" i="2" l="1"/>
  <c r="H76" i="2"/>
  <c r="C77" i="2" s="1"/>
  <c r="G77" i="2" s="1"/>
  <c r="L80" i="2"/>
  <c r="M76" i="2" l="1"/>
  <c r="H77" i="2"/>
  <c r="C78" i="2" s="1"/>
  <c r="G78" i="2" s="1"/>
  <c r="L81" i="2"/>
  <c r="M77" i="2" l="1"/>
  <c r="H78" i="2"/>
  <c r="C79" i="2" s="1"/>
  <c r="G79" i="2" s="1"/>
  <c r="L82" i="2"/>
  <c r="M78" i="2" l="1"/>
  <c r="H79" i="2"/>
  <c r="C80" i="2" s="1"/>
  <c r="G80" i="2" s="1"/>
  <c r="L83" i="2"/>
  <c r="M79" i="2" l="1"/>
  <c r="H80" i="2"/>
  <c r="C81" i="2" s="1"/>
  <c r="G81" i="2" s="1"/>
  <c r="L84" i="2"/>
  <c r="M80" i="2" l="1"/>
  <c r="H81" i="2"/>
  <c r="C82" i="2" s="1"/>
  <c r="G82" i="2" s="1"/>
  <c r="L85" i="2"/>
  <c r="M81" i="2" l="1"/>
  <c r="H82" i="2"/>
  <c r="C83" i="2" s="1"/>
  <c r="G83" i="2" s="1"/>
  <c r="L86" i="2"/>
  <c r="M82" i="2" l="1"/>
  <c r="H83" i="2"/>
  <c r="C84" i="2" s="1"/>
  <c r="G84" i="2" s="1"/>
  <c r="L87" i="2"/>
  <c r="M83" i="2" l="1"/>
  <c r="H84" i="2"/>
  <c r="C85" i="2" s="1"/>
  <c r="G85" i="2" s="1"/>
  <c r="L88" i="2"/>
  <c r="M84" i="2" l="1"/>
  <c r="H85" i="2"/>
  <c r="C86" i="2" s="1"/>
  <c r="G86" i="2" s="1"/>
  <c r="L89" i="2"/>
  <c r="M85" i="2" l="1"/>
  <c r="H86" i="2"/>
  <c r="C87" i="2" s="1"/>
  <c r="G87" i="2" s="1"/>
  <c r="L90" i="2"/>
  <c r="M86" i="2" l="1"/>
  <c r="H87" i="2"/>
  <c r="C88" i="2" s="1"/>
  <c r="G88" i="2" s="1"/>
  <c r="L91" i="2"/>
  <c r="M87" i="2" l="1"/>
  <c r="H88" i="2"/>
  <c r="C89" i="2" s="1"/>
  <c r="G89" i="2" s="1"/>
  <c r="L92" i="2"/>
  <c r="M88" i="2" l="1"/>
  <c r="H89" i="2"/>
  <c r="C90" i="2" s="1"/>
  <c r="G90" i="2" s="1"/>
  <c r="L93" i="2"/>
  <c r="M89" i="2" l="1"/>
  <c r="H90" i="2"/>
  <c r="C91" i="2" s="1"/>
  <c r="G91" i="2" s="1"/>
  <c r="L94" i="2"/>
  <c r="M90" i="2" l="1"/>
  <c r="H91" i="2"/>
  <c r="C92" i="2" s="1"/>
  <c r="G92" i="2" s="1"/>
  <c r="L95" i="2"/>
  <c r="M91" i="2" l="1"/>
  <c r="H92" i="2"/>
  <c r="C93" i="2" s="1"/>
  <c r="G93" i="2" s="1"/>
  <c r="L96" i="2"/>
  <c r="M92" i="2" l="1"/>
  <c r="H93" i="2"/>
  <c r="C94" i="2" s="1"/>
  <c r="G94" i="2" s="1"/>
  <c r="L97" i="2"/>
  <c r="M93" i="2" l="1"/>
  <c r="H94" i="2"/>
  <c r="C95" i="2" s="1"/>
  <c r="G95" i="2" s="1"/>
  <c r="L98" i="2"/>
  <c r="M94" i="2" l="1"/>
  <c r="H95" i="2"/>
  <c r="C96" i="2" s="1"/>
  <c r="G96" i="2" s="1"/>
  <c r="L99" i="2"/>
  <c r="M95" i="2" l="1"/>
  <c r="H96" i="2"/>
  <c r="C97" i="2" s="1"/>
  <c r="G97" i="2" s="1"/>
  <c r="L100" i="2"/>
  <c r="M96" i="2" l="1"/>
  <c r="H97" i="2"/>
  <c r="C98" i="2" s="1"/>
  <c r="G98" i="2" s="1"/>
  <c r="L101" i="2"/>
  <c r="M97" i="2" l="1"/>
  <c r="H98" i="2"/>
  <c r="C99" i="2" s="1"/>
  <c r="G99" i="2" s="1"/>
  <c r="L102" i="2"/>
  <c r="M98" i="2" l="1"/>
  <c r="H99" i="2"/>
  <c r="C100" i="2" s="1"/>
  <c r="G100" i="2" s="1"/>
  <c r="L103" i="2"/>
  <c r="M99" i="2" l="1"/>
  <c r="H100" i="2"/>
  <c r="C101" i="2" s="1"/>
  <c r="G101" i="2" s="1"/>
  <c r="L104" i="2"/>
  <c r="M100" i="2" l="1"/>
  <c r="H101" i="2"/>
  <c r="C102" i="2" s="1"/>
  <c r="G102" i="2" s="1"/>
  <c r="L105" i="2"/>
  <c r="M101" i="2" l="1"/>
  <c r="H102" i="2"/>
  <c r="C103" i="2" s="1"/>
  <c r="G103" i="2" s="1"/>
  <c r="L106" i="2"/>
  <c r="M102" i="2" l="1"/>
  <c r="H103" i="2"/>
  <c r="C104" i="2" s="1"/>
  <c r="G104" i="2" s="1"/>
  <c r="L107" i="2"/>
  <c r="M103" i="2" l="1"/>
  <c r="H104" i="2"/>
  <c r="C105" i="2" s="1"/>
  <c r="G105" i="2" s="1"/>
  <c r="L108" i="2"/>
  <c r="M104" i="2" l="1"/>
  <c r="H105" i="2"/>
  <c r="C106" i="2" s="1"/>
  <c r="G106" i="2" s="1"/>
  <c r="L109" i="2"/>
  <c r="M105" i="2" l="1"/>
  <c r="H106" i="2"/>
  <c r="C107" i="2" s="1"/>
  <c r="G107" i="2" s="1"/>
  <c r="L110" i="2"/>
  <c r="M106" i="2" l="1"/>
  <c r="H107" i="2"/>
  <c r="C108" i="2" s="1"/>
  <c r="G108" i="2" s="1"/>
  <c r="L111" i="2"/>
  <c r="M107" i="2" l="1"/>
  <c r="H108" i="2"/>
  <c r="C109" i="2" s="1"/>
  <c r="G109" i="2" s="1"/>
  <c r="L112" i="2"/>
  <c r="M108" i="2" l="1"/>
  <c r="H109" i="2"/>
  <c r="C110" i="2" s="1"/>
  <c r="G110" i="2" s="1"/>
  <c r="L113" i="2"/>
  <c r="M109" i="2" l="1"/>
  <c r="H110" i="2"/>
  <c r="C111" i="2" s="1"/>
  <c r="G111" i="2" s="1"/>
  <c r="L114" i="2"/>
  <c r="M110" i="2" l="1"/>
  <c r="H111" i="2"/>
  <c r="C112" i="2" s="1"/>
  <c r="G112" i="2" s="1"/>
  <c r="L115" i="2"/>
  <c r="M111" i="2" l="1"/>
  <c r="H112" i="2"/>
  <c r="C113" i="2" s="1"/>
  <c r="G113" i="2" s="1"/>
  <c r="L116" i="2"/>
  <c r="M112" i="2" l="1"/>
  <c r="H113" i="2"/>
  <c r="C114" i="2" s="1"/>
  <c r="G114" i="2" s="1"/>
  <c r="L117" i="2"/>
  <c r="M113" i="2" l="1"/>
  <c r="H114" i="2"/>
  <c r="C115" i="2" s="1"/>
  <c r="G115" i="2" s="1"/>
  <c r="L118" i="2"/>
  <c r="M114" i="2" l="1"/>
  <c r="H115" i="2"/>
  <c r="C116" i="2" s="1"/>
  <c r="G116" i="2" s="1"/>
  <c r="L119" i="2"/>
  <c r="M115" i="2" l="1"/>
  <c r="H116" i="2"/>
  <c r="C117" i="2" s="1"/>
  <c r="G117" i="2" s="1"/>
  <c r="L120" i="2"/>
  <c r="M116" i="2" l="1"/>
  <c r="H117" i="2"/>
  <c r="C118" i="2" s="1"/>
  <c r="G118" i="2" s="1"/>
  <c r="L121" i="2"/>
  <c r="M117" i="2" l="1"/>
  <c r="H118" i="2"/>
  <c r="C119" i="2" s="1"/>
  <c r="G119" i="2" s="1"/>
  <c r="L122" i="2"/>
  <c r="M118" i="2" l="1"/>
  <c r="H119" i="2"/>
  <c r="C120" i="2" s="1"/>
  <c r="G120" i="2" s="1"/>
  <c r="L123" i="2"/>
  <c r="M119" i="2" l="1"/>
  <c r="H120" i="2"/>
  <c r="C121" i="2" s="1"/>
  <c r="G121" i="2" s="1"/>
  <c r="L124" i="2"/>
  <c r="M120" i="2" l="1"/>
  <c r="H121" i="2"/>
  <c r="C122" i="2" s="1"/>
  <c r="G122" i="2" s="1"/>
  <c r="L125" i="2"/>
  <c r="M121" i="2" l="1"/>
  <c r="H122" i="2"/>
  <c r="C123" i="2" s="1"/>
  <c r="G123" i="2" s="1"/>
  <c r="L126" i="2"/>
  <c r="M122" i="2" l="1"/>
  <c r="H123" i="2"/>
  <c r="C124" i="2" s="1"/>
  <c r="G124" i="2" s="1"/>
  <c r="L127" i="2"/>
  <c r="M123" i="2" l="1"/>
  <c r="H124" i="2"/>
  <c r="C125" i="2" s="1"/>
  <c r="G125" i="2" s="1"/>
  <c r="L128" i="2"/>
  <c r="M124" i="2" l="1"/>
  <c r="H125" i="2"/>
  <c r="C126" i="2" s="1"/>
  <c r="L129" i="2"/>
  <c r="M125" i="2" l="1"/>
  <c r="G126" i="2"/>
  <c r="H126" i="2" s="1"/>
  <c r="C127" i="2" s="1"/>
  <c r="L130" i="2"/>
  <c r="G127" i="2" l="1"/>
  <c r="H127" i="2" s="1"/>
  <c r="M127" i="2" s="1"/>
  <c r="M126" i="2"/>
  <c r="L131" i="2"/>
  <c r="C128" i="2" l="1"/>
  <c r="G128" i="2" s="1"/>
  <c r="H128" i="2" s="1"/>
  <c r="C129" i="2" s="1"/>
  <c r="G129" i="2" s="1"/>
  <c r="H129" i="2" s="1"/>
  <c r="C130" i="2" s="1"/>
  <c r="G130" i="2" s="1"/>
  <c r="L132" i="2"/>
  <c r="M128" i="2" l="1"/>
  <c r="M129" i="2"/>
  <c r="H130" i="2"/>
  <c r="C131" i="2" s="1"/>
  <c r="G131" i="2" s="1"/>
  <c r="L133" i="2"/>
  <c r="M130" i="2" l="1"/>
  <c r="H131" i="2"/>
  <c r="C132" i="2" s="1"/>
  <c r="G132" i="2" s="1"/>
  <c r="L134" i="2"/>
  <c r="M131" i="2" l="1"/>
  <c r="H132" i="2"/>
  <c r="C133" i="2" s="1"/>
  <c r="G133" i="2" s="1"/>
  <c r="L135" i="2"/>
  <c r="M132" i="2" l="1"/>
  <c r="H133" i="2"/>
  <c r="C134" i="2" s="1"/>
  <c r="G134" i="2" s="1"/>
  <c r="L136" i="2"/>
  <c r="M133" i="2" l="1"/>
  <c r="H134" i="2"/>
  <c r="C135" i="2" s="1"/>
  <c r="G135" i="2" s="1"/>
  <c r="L137" i="2"/>
  <c r="M134" i="2" l="1"/>
  <c r="H135" i="2"/>
  <c r="C136" i="2" s="1"/>
  <c r="G136" i="2" s="1"/>
  <c r="L138" i="2"/>
  <c r="M135" i="2" l="1"/>
  <c r="H136" i="2"/>
  <c r="C137" i="2" s="1"/>
  <c r="G137" i="2" s="1"/>
  <c r="L139" i="2"/>
  <c r="M136" i="2" l="1"/>
  <c r="H137" i="2"/>
  <c r="M137" i="2" s="1"/>
  <c r="L140" i="2"/>
  <c r="C138" i="2" l="1"/>
  <c r="G138" i="2" s="1"/>
  <c r="H138" i="2" s="1"/>
  <c r="M138" i="2" s="1"/>
  <c r="L141" i="2"/>
  <c r="C139" i="2" l="1"/>
  <c r="G139" i="2" s="1"/>
  <c r="H139" i="2" s="1"/>
  <c r="M139" i="2" s="1"/>
  <c r="L142" i="2"/>
  <c r="C140" i="2" l="1"/>
  <c r="G140" i="2" s="1"/>
  <c r="H140" i="2" s="1"/>
  <c r="M140" i="2" s="1"/>
  <c r="L143" i="2"/>
  <c r="C141" i="2" l="1"/>
  <c r="G141" i="2" s="1"/>
  <c r="H141" i="2" s="1"/>
  <c r="M141" i="2" s="1"/>
  <c r="L144" i="2"/>
  <c r="C142" i="2" l="1"/>
  <c r="G142" i="2" s="1"/>
  <c r="H142" i="2" s="1"/>
  <c r="C143" i="2" s="1"/>
  <c r="G143" i="2" s="1"/>
  <c r="L145" i="2"/>
  <c r="M142" i="2" l="1"/>
  <c r="H143" i="2"/>
  <c r="M143" i="2" s="1"/>
  <c r="L146" i="2"/>
  <c r="C144" i="2" l="1"/>
  <c r="G144" i="2" s="1"/>
  <c r="H144" i="2" s="1"/>
  <c r="C145" i="2" s="1"/>
  <c r="G145" i="2" s="1"/>
  <c r="L147" i="2"/>
  <c r="M144" i="2" l="1"/>
  <c r="H145" i="2"/>
  <c r="C146" i="2" s="1"/>
  <c r="G146" i="2" s="1"/>
  <c r="L148" i="2"/>
  <c r="M145" i="2" l="1"/>
  <c r="H146" i="2"/>
  <c r="C147" i="2" s="1"/>
  <c r="G147" i="2" s="1"/>
  <c r="L149" i="2"/>
  <c r="M146" i="2" l="1"/>
  <c r="H147" i="2"/>
  <c r="C148" i="2" s="1"/>
  <c r="G148" i="2" s="1"/>
  <c r="L150" i="2"/>
  <c r="M147" i="2" l="1"/>
  <c r="H148" i="2"/>
  <c r="C149" i="2" s="1"/>
  <c r="G149" i="2" s="1"/>
  <c r="L151" i="2"/>
  <c r="M148" i="2" l="1"/>
  <c r="H149" i="2"/>
  <c r="C150" i="2" s="1"/>
  <c r="G150" i="2" s="1"/>
  <c r="L152" i="2"/>
  <c r="M149" i="2" l="1"/>
  <c r="H150" i="2"/>
  <c r="C151" i="2" s="1"/>
  <c r="G151" i="2" s="1"/>
  <c r="L153" i="2"/>
  <c r="M150" i="2" l="1"/>
  <c r="H151" i="2"/>
  <c r="C152" i="2" s="1"/>
  <c r="G152" i="2" s="1"/>
  <c r="L154" i="2"/>
  <c r="M151" i="2" l="1"/>
  <c r="H152" i="2"/>
  <c r="M152" i="2" s="1"/>
  <c r="L155" i="2"/>
  <c r="C153" i="2" l="1"/>
  <c r="G153" i="2" s="1"/>
  <c r="H153" i="2" s="1"/>
  <c r="M153" i="2" s="1"/>
  <c r="L156" i="2"/>
  <c r="C154" i="2" l="1"/>
  <c r="G154" i="2" s="1"/>
  <c r="H154" i="2" s="1"/>
  <c r="M154" i="2" s="1"/>
  <c r="L157" i="2"/>
  <c r="C155" i="2" l="1"/>
  <c r="G155" i="2" s="1"/>
  <c r="H155" i="2" s="1"/>
  <c r="M155" i="2" s="1"/>
  <c r="L158" i="2"/>
  <c r="C156" i="2" l="1"/>
  <c r="G156" i="2" s="1"/>
  <c r="H156" i="2" s="1"/>
  <c r="M156" i="2" s="1"/>
  <c r="L159" i="2"/>
  <c r="C157" i="2" l="1"/>
  <c r="G157" i="2" s="1"/>
  <c r="H157" i="2" s="1"/>
  <c r="M157" i="2" s="1"/>
  <c r="L160" i="2"/>
  <c r="C158" i="2" l="1"/>
  <c r="G158" i="2" s="1"/>
  <c r="H158" i="2" s="1"/>
  <c r="M158" i="2" s="1"/>
  <c r="L161" i="2"/>
  <c r="C159" i="2" l="1"/>
  <c r="G159" i="2" s="1"/>
  <c r="H159" i="2" s="1"/>
  <c r="M159" i="2" s="1"/>
  <c r="L162" i="2"/>
  <c r="C160" i="2" l="1"/>
  <c r="G160" i="2" s="1"/>
  <c r="H160" i="2" s="1"/>
  <c r="M160" i="2" s="1"/>
  <c r="L163" i="2"/>
  <c r="C161" i="2" l="1"/>
  <c r="G161" i="2" s="1"/>
  <c r="H161" i="2" s="1"/>
  <c r="M161" i="2" s="1"/>
  <c r="L164" i="2"/>
  <c r="C162" i="2" l="1"/>
  <c r="G162" i="2" s="1"/>
  <c r="H162" i="2" s="1"/>
  <c r="M162" i="2" s="1"/>
  <c r="L165" i="2"/>
  <c r="C163" i="2" l="1"/>
  <c r="G163" i="2" s="1"/>
  <c r="H163" i="2" s="1"/>
  <c r="L166" i="2"/>
  <c r="M163" i="2" l="1"/>
  <c r="C164" i="2"/>
  <c r="G164" i="2" s="1"/>
  <c r="H164" i="2" s="1"/>
  <c r="M164" i="2" s="1"/>
  <c r="L167" i="2"/>
  <c r="C165" i="2" l="1"/>
  <c r="G165" i="2" s="1"/>
  <c r="H165" i="2" s="1"/>
  <c r="M165" i="2" s="1"/>
  <c r="L168" i="2"/>
  <c r="C166" i="2" l="1"/>
  <c r="G166" i="2" s="1"/>
  <c r="H166" i="2" s="1"/>
  <c r="M166" i="2" s="1"/>
  <c r="L169" i="2"/>
  <c r="C167" i="2" l="1"/>
  <c r="G167" i="2" s="1"/>
  <c r="H167" i="2" s="1"/>
  <c r="M167" i="2" s="1"/>
  <c r="L170" i="2"/>
  <c r="C168" i="2" l="1"/>
  <c r="G168" i="2" s="1"/>
  <c r="H168" i="2" s="1"/>
  <c r="M168" i="2" s="1"/>
  <c r="L171" i="2"/>
  <c r="C169" i="2" l="1"/>
  <c r="G169" i="2" s="1"/>
  <c r="H169" i="2" s="1"/>
  <c r="M169" i="2" s="1"/>
  <c r="L172" i="2"/>
  <c r="C170" i="2" l="1"/>
  <c r="G170" i="2" s="1"/>
  <c r="H170" i="2" s="1"/>
  <c r="M170" i="2" s="1"/>
  <c r="L173" i="2"/>
  <c r="C171" i="2" l="1"/>
  <c r="G171" i="2" s="1"/>
  <c r="H171" i="2" s="1"/>
  <c r="M171" i="2" s="1"/>
  <c r="L174" i="2"/>
  <c r="C172" i="2" l="1"/>
  <c r="G172" i="2" s="1"/>
  <c r="H172" i="2" s="1"/>
  <c r="M172" i="2" s="1"/>
  <c r="L175" i="2"/>
  <c r="C173" i="2" l="1"/>
  <c r="G173" i="2" s="1"/>
  <c r="H173" i="2" s="1"/>
  <c r="M173" i="2" s="1"/>
  <c r="L176" i="2"/>
  <c r="C174" i="2" l="1"/>
  <c r="G174" i="2" s="1"/>
  <c r="H174" i="2" s="1"/>
  <c r="M174" i="2" s="1"/>
  <c r="L177" i="2"/>
  <c r="C175" i="2" l="1"/>
  <c r="G175" i="2" s="1"/>
  <c r="H175" i="2" s="1"/>
  <c r="M175" i="2" s="1"/>
  <c r="L178" i="2"/>
  <c r="C176" i="2" l="1"/>
  <c r="G176" i="2" s="1"/>
  <c r="H176" i="2" s="1"/>
  <c r="M176" i="2" s="1"/>
  <c r="L179" i="2"/>
  <c r="C177" i="2" l="1"/>
  <c r="G177" i="2" s="1"/>
  <c r="H177" i="2" s="1"/>
  <c r="M177" i="2" s="1"/>
  <c r="L180" i="2"/>
  <c r="C178" i="2" l="1"/>
  <c r="G178" i="2" s="1"/>
  <c r="H178" i="2" s="1"/>
  <c r="M178" i="2" s="1"/>
  <c r="L181" i="2"/>
  <c r="C179" i="2" l="1"/>
  <c r="G179" i="2" s="1"/>
  <c r="H179" i="2" s="1"/>
  <c r="M179" i="2" s="1"/>
  <c r="L182" i="2"/>
  <c r="C180" i="2" l="1"/>
  <c r="G180" i="2" s="1"/>
  <c r="H180" i="2" s="1"/>
  <c r="M180" i="2" s="1"/>
  <c r="L183" i="2"/>
  <c r="C181" i="2" l="1"/>
  <c r="G181" i="2" s="1"/>
  <c r="H181" i="2" s="1"/>
  <c r="M181" i="2" s="1"/>
  <c r="L184" i="2"/>
  <c r="C182" i="2" l="1"/>
  <c r="G182" i="2" s="1"/>
  <c r="H182" i="2" s="1"/>
  <c r="M182" i="2" s="1"/>
  <c r="L185" i="2"/>
  <c r="C183" i="2" l="1"/>
  <c r="G183" i="2" s="1"/>
  <c r="H183" i="2" s="1"/>
  <c r="M183" i="2" s="1"/>
  <c r="L186" i="2"/>
  <c r="C184" i="2" l="1"/>
  <c r="G184" i="2" s="1"/>
  <c r="H184" i="2" s="1"/>
  <c r="M184" i="2" s="1"/>
  <c r="L187" i="2"/>
  <c r="C185" i="2" l="1"/>
  <c r="G185" i="2" s="1"/>
  <c r="H185" i="2" s="1"/>
  <c r="M185" i="2" s="1"/>
  <c r="L188" i="2"/>
  <c r="C186" i="2" l="1"/>
  <c r="G186" i="2" s="1"/>
  <c r="H186" i="2" s="1"/>
  <c r="M186" i="2" s="1"/>
  <c r="L189" i="2"/>
  <c r="C187" i="2" l="1"/>
  <c r="G187" i="2" s="1"/>
  <c r="H187" i="2" s="1"/>
  <c r="M187" i="2" s="1"/>
  <c r="L190" i="2"/>
  <c r="C188" i="2" l="1"/>
  <c r="G188" i="2" s="1"/>
  <c r="H188" i="2" s="1"/>
  <c r="M188" i="2" s="1"/>
  <c r="L191" i="2"/>
  <c r="C189" i="2" l="1"/>
  <c r="G189" i="2" s="1"/>
  <c r="H189" i="2" s="1"/>
  <c r="M189" i="2" s="1"/>
  <c r="L192" i="2"/>
  <c r="C190" i="2" l="1"/>
  <c r="G190" i="2" s="1"/>
  <c r="H190" i="2" s="1"/>
  <c r="M190" i="2" s="1"/>
  <c r="L193" i="2"/>
  <c r="C191" i="2" l="1"/>
  <c r="G191" i="2" s="1"/>
  <c r="H191" i="2" s="1"/>
  <c r="M191" i="2" s="1"/>
  <c r="L194" i="2"/>
  <c r="C192" i="2" l="1"/>
  <c r="G192" i="2" s="1"/>
  <c r="H192" i="2" s="1"/>
  <c r="M192" i="2" s="1"/>
  <c r="L195" i="2"/>
  <c r="C193" i="2" l="1"/>
  <c r="G193" i="2" s="1"/>
  <c r="H193" i="2" s="1"/>
  <c r="M193" i="2" s="1"/>
  <c r="L196" i="2"/>
  <c r="C194" i="2" l="1"/>
  <c r="G194" i="2" s="1"/>
  <c r="H194" i="2" s="1"/>
  <c r="M194" i="2" s="1"/>
  <c r="L197" i="2"/>
  <c r="C195" i="2" l="1"/>
  <c r="G195" i="2" s="1"/>
  <c r="H195" i="2" s="1"/>
  <c r="L198" i="2"/>
  <c r="M195" i="2" l="1"/>
  <c r="C196" i="2"/>
  <c r="G196" i="2" s="1"/>
  <c r="H196" i="2" s="1"/>
  <c r="M196" i="2" s="1"/>
  <c r="L199" i="2"/>
  <c r="C197" i="2" l="1"/>
  <c r="G197" i="2" s="1"/>
  <c r="H197" i="2" s="1"/>
  <c r="M197" i="2" s="1"/>
  <c r="L200" i="2"/>
  <c r="C198" i="2" l="1"/>
  <c r="G198" i="2" s="1"/>
  <c r="H198" i="2" s="1"/>
  <c r="M198" i="2" s="1"/>
  <c r="L201" i="2"/>
  <c r="C199" i="2" l="1"/>
  <c r="G199" i="2" s="1"/>
  <c r="H199" i="2" s="1"/>
  <c r="M199" i="2" s="1"/>
  <c r="L202" i="2"/>
  <c r="C200" i="2" l="1"/>
  <c r="G200" i="2" s="1"/>
  <c r="H200" i="2" s="1"/>
  <c r="L203" i="2"/>
  <c r="M200" i="2" l="1"/>
  <c r="C201" i="2"/>
  <c r="G201" i="2" s="1"/>
  <c r="H201" i="2" s="1"/>
  <c r="M201" i="2" s="1"/>
  <c r="L204" i="2"/>
  <c r="C202" i="2" l="1"/>
  <c r="G202" i="2" s="1"/>
  <c r="H202" i="2" s="1"/>
  <c r="M202" i="2" s="1"/>
  <c r="L205" i="2"/>
  <c r="C203" i="2" l="1"/>
  <c r="G203" i="2" s="1"/>
  <c r="H203" i="2" s="1"/>
  <c r="M203" i="2" s="1"/>
  <c r="L206" i="2"/>
  <c r="C204" i="2" l="1"/>
  <c r="G204" i="2" s="1"/>
  <c r="H204" i="2" s="1"/>
  <c r="M204" i="2" s="1"/>
  <c r="L207" i="2"/>
  <c r="C205" i="2" l="1"/>
  <c r="G205" i="2" s="1"/>
  <c r="H205" i="2" s="1"/>
  <c r="M205" i="2" s="1"/>
  <c r="L208" i="2"/>
  <c r="C206" i="2" l="1"/>
  <c r="G206" i="2" s="1"/>
  <c r="H206" i="2" s="1"/>
  <c r="M206" i="2" s="1"/>
  <c r="L209" i="2"/>
  <c r="C207" i="2" l="1"/>
  <c r="G207" i="2" s="1"/>
  <c r="H207" i="2" s="1"/>
  <c r="M207" i="2" s="1"/>
  <c r="L210" i="2"/>
  <c r="C208" i="2" l="1"/>
  <c r="G208" i="2" s="1"/>
  <c r="H208" i="2" s="1"/>
  <c r="L211" i="2"/>
  <c r="M208" i="2" l="1"/>
  <c r="C209" i="2"/>
  <c r="G209" i="2" s="1"/>
  <c r="L212" i="2"/>
  <c r="H209" i="2" l="1"/>
  <c r="M209" i="2" s="1"/>
  <c r="L213" i="2"/>
  <c r="C210" i="2" l="1"/>
  <c r="G210" i="2" s="1"/>
  <c r="H210" i="2" s="1"/>
  <c r="M210" i="2" s="1"/>
  <c r="L214" i="2"/>
  <c r="C211" i="2" l="1"/>
  <c r="G211" i="2" s="1"/>
  <c r="H211" i="2" s="1"/>
  <c r="M211" i="2" s="1"/>
  <c r="L215" i="2"/>
  <c r="C212" i="2" l="1"/>
  <c r="G212" i="2" s="1"/>
  <c r="H212" i="2" s="1"/>
  <c r="M212" i="2" s="1"/>
  <c r="L216" i="2"/>
  <c r="C213" i="2" l="1"/>
  <c r="G213" i="2" s="1"/>
  <c r="H213" i="2" s="1"/>
  <c r="M213" i="2" s="1"/>
  <c r="L217" i="2"/>
  <c r="C214" i="2" l="1"/>
  <c r="G214" i="2" s="1"/>
  <c r="H214" i="2" s="1"/>
  <c r="M214" i="2" s="1"/>
  <c r="L218" i="2"/>
  <c r="C215" i="2" l="1"/>
  <c r="G215" i="2" s="1"/>
  <c r="H215" i="2" s="1"/>
  <c r="M215" i="2" s="1"/>
  <c r="L219" i="2"/>
  <c r="C216" i="2" l="1"/>
  <c r="G216" i="2" s="1"/>
  <c r="L220" i="2"/>
  <c r="H216" i="2" l="1"/>
  <c r="C217" i="2" s="1"/>
  <c r="G217" i="2" s="1"/>
  <c r="H217" i="2" s="1"/>
  <c r="M217" i="2" s="1"/>
  <c r="L221" i="2"/>
  <c r="M216" i="2" l="1"/>
  <c r="C218" i="2"/>
  <c r="G218" i="2" s="1"/>
  <c r="H218" i="2" s="1"/>
  <c r="M218" i="2" s="1"/>
  <c r="L222" i="2"/>
  <c r="C219" i="2" l="1"/>
  <c r="G219" i="2" s="1"/>
  <c r="H219" i="2" s="1"/>
  <c r="M219" i="2" s="1"/>
  <c r="L223" i="2"/>
  <c r="C220" i="2" l="1"/>
  <c r="G220" i="2" s="1"/>
  <c r="H220" i="2" s="1"/>
  <c r="M220" i="2" s="1"/>
  <c r="L224" i="2"/>
  <c r="C221" i="2" l="1"/>
  <c r="G221" i="2" s="1"/>
  <c r="H221" i="2" s="1"/>
  <c r="M221" i="2" s="1"/>
  <c r="L225" i="2"/>
  <c r="C222" i="2" l="1"/>
  <c r="G222" i="2" s="1"/>
  <c r="H222" i="2" s="1"/>
  <c r="M222" i="2" s="1"/>
  <c r="L226" i="2"/>
  <c r="C223" i="2" l="1"/>
  <c r="G223" i="2" s="1"/>
  <c r="H223" i="2" s="1"/>
  <c r="M223" i="2" s="1"/>
  <c r="L227" i="2"/>
  <c r="C224" i="2" l="1"/>
  <c r="G224" i="2" s="1"/>
  <c r="H224" i="2" s="1"/>
  <c r="M224" i="2" s="1"/>
  <c r="L228" i="2"/>
  <c r="C225" i="2" l="1"/>
  <c r="G225" i="2" s="1"/>
  <c r="H225" i="2" s="1"/>
  <c r="M225" i="2" s="1"/>
  <c r="L229" i="2"/>
  <c r="C226" i="2" l="1"/>
  <c r="G226" i="2" s="1"/>
  <c r="H226" i="2" s="1"/>
  <c r="M226" i="2" s="1"/>
  <c r="L230" i="2"/>
  <c r="C227" i="2" l="1"/>
  <c r="G227" i="2" s="1"/>
  <c r="H227" i="2" s="1"/>
  <c r="M227" i="2" s="1"/>
  <c r="L231" i="2"/>
  <c r="C228" i="2" l="1"/>
  <c r="G228" i="2" s="1"/>
  <c r="H228" i="2" s="1"/>
  <c r="M228" i="2" s="1"/>
  <c r="L232" i="2"/>
  <c r="C229" i="2" l="1"/>
  <c r="G229" i="2" s="1"/>
  <c r="H229" i="2" s="1"/>
  <c r="M229" i="2" s="1"/>
  <c r="L233" i="2"/>
  <c r="C230" i="2" l="1"/>
  <c r="G230" i="2" s="1"/>
  <c r="H230" i="2" s="1"/>
  <c r="M230" i="2" s="1"/>
  <c r="L234" i="2"/>
  <c r="C231" i="2" l="1"/>
  <c r="G231" i="2" s="1"/>
  <c r="H231" i="2" s="1"/>
  <c r="M231" i="2" s="1"/>
  <c r="L235" i="2"/>
  <c r="C232" i="2" l="1"/>
  <c r="G232" i="2" s="1"/>
  <c r="H232" i="2" s="1"/>
  <c r="C233" i="2" s="1"/>
  <c r="G233" i="2" s="1"/>
  <c r="H233" i="2" s="1"/>
  <c r="M233" i="2" s="1"/>
  <c r="L236" i="2"/>
  <c r="M232" i="2" l="1"/>
  <c r="C234" i="2"/>
  <c r="G234" i="2" s="1"/>
  <c r="H234" i="2" s="1"/>
  <c r="M234" i="2" s="1"/>
  <c r="L237" i="2"/>
  <c r="C235" i="2" l="1"/>
  <c r="G235" i="2" s="1"/>
  <c r="H235" i="2" s="1"/>
  <c r="M235" i="2" s="1"/>
  <c r="L238" i="2"/>
  <c r="C236" i="2" l="1"/>
  <c r="G236" i="2" s="1"/>
  <c r="H236" i="2" s="1"/>
  <c r="M236" i="2" s="1"/>
  <c r="L239" i="2"/>
  <c r="C237" i="2" l="1"/>
  <c r="G237" i="2" s="1"/>
  <c r="H237" i="2" s="1"/>
  <c r="M237" i="2" s="1"/>
  <c r="L240" i="2"/>
  <c r="C238" i="2" l="1"/>
  <c r="G238" i="2" s="1"/>
  <c r="H238" i="2" s="1"/>
  <c r="M238" i="2" s="1"/>
  <c r="L241" i="2"/>
  <c r="C239" i="2" l="1"/>
  <c r="G239" i="2" s="1"/>
  <c r="H239" i="2" s="1"/>
  <c r="M239" i="2" s="1"/>
  <c r="L242" i="2"/>
  <c r="C240" i="2" l="1"/>
  <c r="G240" i="2" s="1"/>
  <c r="H240" i="2" s="1"/>
  <c r="M240" i="2" s="1"/>
  <c r="L243" i="2"/>
  <c r="C241" i="2" l="1"/>
  <c r="G241" i="2" s="1"/>
  <c r="H241" i="2" s="1"/>
  <c r="M241" i="2" s="1"/>
  <c r="L244" i="2"/>
  <c r="C242" i="2" l="1"/>
  <c r="G242" i="2" s="1"/>
  <c r="H242" i="2" s="1"/>
  <c r="M242" i="2" s="1"/>
  <c r="L245" i="2"/>
  <c r="L246" i="2" s="1"/>
  <c r="L247" i="2" s="1"/>
  <c r="L248" i="2" s="1"/>
  <c r="L249" i="2" s="1"/>
  <c r="L250" i="2" s="1"/>
  <c r="L251" i="2" s="1"/>
  <c r="L252" i="2" s="1"/>
  <c r="L253" i="2" s="1"/>
  <c r="L254" i="2" s="1"/>
  <c r="L255" i="2" s="1"/>
  <c r="L256" i="2" s="1"/>
  <c r="L257" i="2" s="1"/>
  <c r="L258" i="2" s="1"/>
  <c r="L259" i="2" s="1"/>
  <c r="L260" i="2" s="1"/>
  <c r="L261" i="2" s="1"/>
  <c r="L262" i="2" s="1"/>
  <c r="L263" i="2" s="1"/>
  <c r="L264" i="2" s="1"/>
  <c r="L265" i="2" s="1"/>
  <c r="L266" i="2" s="1"/>
  <c r="L267" i="2" s="1"/>
  <c r="L268" i="2" s="1"/>
  <c r="L269" i="2" s="1"/>
  <c r="L270" i="2" s="1"/>
  <c r="L271" i="2" s="1"/>
  <c r="L272" i="2" s="1"/>
  <c r="L273" i="2" s="1"/>
  <c r="L274" i="2" s="1"/>
  <c r="L275" i="2" s="1"/>
  <c r="L276" i="2" s="1"/>
  <c r="L277" i="2" s="1"/>
  <c r="L278" i="2" s="1"/>
  <c r="L279" i="2" s="1"/>
  <c r="L280" i="2" s="1"/>
  <c r="L281" i="2" s="1"/>
  <c r="L282" i="2" s="1"/>
  <c r="L283" i="2" s="1"/>
  <c r="L284" i="2" s="1"/>
  <c r="L285" i="2" s="1"/>
  <c r="L286" i="2" s="1"/>
  <c r="L287" i="2" s="1"/>
  <c r="L288" i="2" s="1"/>
  <c r="L289" i="2" s="1"/>
  <c r="L290" i="2" s="1"/>
  <c r="L291" i="2" s="1"/>
  <c r="L292" i="2" s="1"/>
  <c r="L293" i="2" s="1"/>
  <c r="L294" i="2" s="1"/>
  <c r="L295" i="2" s="1"/>
  <c r="L296" i="2" s="1"/>
  <c r="L297" i="2" s="1"/>
  <c r="L298" i="2" s="1"/>
  <c r="L299" i="2" s="1"/>
  <c r="L300" i="2" s="1"/>
  <c r="L301" i="2" s="1"/>
  <c r="L302" i="2" s="1"/>
  <c r="L303" i="2" s="1"/>
  <c r="L304" i="2" s="1"/>
  <c r="L305" i="2" s="1"/>
  <c r="C243" i="2" l="1"/>
  <c r="G243" i="2" s="1"/>
  <c r="H243" i="2" s="1"/>
  <c r="M243" i="2" s="1"/>
  <c r="C244" i="2" l="1"/>
  <c r="G244" i="2" s="1"/>
  <c r="H244" i="2" s="1"/>
  <c r="M244" i="2" s="1"/>
  <c r="C245" i="2" l="1"/>
  <c r="G245" i="2" s="1"/>
  <c r="H245" i="2" s="1"/>
  <c r="M245" i="2" s="1"/>
  <c r="C246" i="2" l="1"/>
  <c r="G246" i="2" l="1"/>
  <c r="H246" i="2" s="1"/>
  <c r="M246" i="2" s="1"/>
  <c r="C247" i="2" l="1"/>
  <c r="G247" i="2" l="1"/>
  <c r="H247" i="2" s="1"/>
  <c r="M247" i="2" s="1"/>
  <c r="C248" i="2" l="1"/>
  <c r="G248" i="2"/>
  <c r="H248" i="2" s="1"/>
  <c r="M248" i="2" s="1"/>
  <c r="C249" i="2" l="1"/>
  <c r="G249" i="2" s="1"/>
  <c r="H249" i="2" s="1"/>
  <c r="M249" i="2" s="1"/>
  <c r="C250" i="2" l="1"/>
  <c r="G250" i="2" s="1"/>
  <c r="H250" i="2" s="1"/>
  <c r="M250" i="2" s="1"/>
  <c r="C251" i="2" l="1"/>
  <c r="G251" i="2" s="1"/>
  <c r="H251" i="2" s="1"/>
  <c r="M251" i="2" s="1"/>
  <c r="C252" i="2" l="1"/>
  <c r="G252" i="2"/>
  <c r="H252" i="2" s="1"/>
  <c r="M252" i="2" s="1"/>
  <c r="C253" i="2" l="1"/>
  <c r="G253" i="2" s="1"/>
  <c r="H253" i="2" s="1"/>
  <c r="M253" i="2" s="1"/>
  <c r="C254" i="2" l="1"/>
  <c r="G254" i="2" l="1"/>
  <c r="H254" i="2" s="1"/>
  <c r="M254" i="2" s="1"/>
  <c r="C255" i="2" l="1"/>
  <c r="G255" i="2"/>
  <c r="H255" i="2" s="1"/>
  <c r="M255" i="2" s="1"/>
  <c r="C256" i="2" l="1"/>
  <c r="G256" i="2"/>
  <c r="H256" i="2" s="1"/>
  <c r="M256" i="2" s="1"/>
  <c r="C257" i="2" l="1"/>
  <c r="G257" i="2" l="1"/>
  <c r="H257" i="2" s="1"/>
  <c r="M257" i="2" s="1"/>
  <c r="C258" i="2" l="1"/>
  <c r="G258" i="2" s="1"/>
  <c r="H258" i="2" s="1"/>
  <c r="M258" i="2" s="1"/>
  <c r="C259" i="2" l="1"/>
  <c r="G259" i="2" s="1"/>
  <c r="H259" i="2" s="1"/>
  <c r="M259" i="2" s="1"/>
  <c r="C260" i="2" l="1"/>
  <c r="G260" i="2" s="1"/>
  <c r="H260" i="2" s="1"/>
  <c r="M260" i="2" s="1"/>
  <c r="C261" i="2" l="1"/>
  <c r="G261" i="2"/>
  <c r="H261" i="2" s="1"/>
  <c r="M261" i="2" s="1"/>
  <c r="C262" i="2" l="1"/>
  <c r="G262" i="2"/>
  <c r="H262" i="2" s="1"/>
  <c r="M262" i="2" s="1"/>
  <c r="C263" i="2" l="1"/>
  <c r="G263" i="2" l="1"/>
  <c r="H263" i="2" s="1"/>
  <c r="M263" i="2" s="1"/>
  <c r="C264" i="2" l="1"/>
  <c r="G264" i="2"/>
  <c r="H264" i="2" s="1"/>
  <c r="M264" i="2" s="1"/>
  <c r="C265" i="2" l="1"/>
  <c r="G265" i="2"/>
  <c r="H265" i="2" s="1"/>
  <c r="M265" i="2" s="1"/>
  <c r="C266" i="2" l="1"/>
  <c r="G266" i="2"/>
  <c r="H266" i="2" s="1"/>
  <c r="M266" i="2" s="1"/>
  <c r="C267" i="2" l="1"/>
  <c r="G267" i="2"/>
  <c r="H267" i="2" s="1"/>
  <c r="M267" i="2" s="1"/>
  <c r="C268" i="2" l="1"/>
  <c r="G268" i="2"/>
  <c r="H268" i="2" s="1"/>
  <c r="M268" i="2" s="1"/>
  <c r="C269" i="2" l="1"/>
  <c r="G269" i="2" s="1"/>
  <c r="H269" i="2" s="1"/>
  <c r="M269" i="2" s="1"/>
  <c r="C270" i="2" l="1"/>
  <c r="G270" i="2"/>
  <c r="H270" i="2" s="1"/>
  <c r="M270" i="2" s="1"/>
  <c r="C271" i="2" l="1"/>
  <c r="G271" i="2" s="1"/>
  <c r="H271" i="2" s="1"/>
  <c r="M271" i="2" s="1"/>
  <c r="C272" i="2" l="1"/>
  <c r="G272" i="2" l="1"/>
  <c r="H272" i="2" s="1"/>
  <c r="M272" i="2" s="1"/>
  <c r="C273" i="2" l="1"/>
  <c r="G273" i="2" l="1"/>
  <c r="H273" i="2" s="1"/>
  <c r="M273" i="2" s="1"/>
  <c r="C274" i="2" l="1"/>
  <c r="G274" i="2"/>
  <c r="H274" i="2" s="1"/>
  <c r="M274" i="2" s="1"/>
  <c r="C275" i="2" l="1"/>
  <c r="G275" i="2" s="1"/>
  <c r="H275" i="2" s="1"/>
  <c r="M275" i="2" s="1"/>
  <c r="C276" i="2" l="1"/>
  <c r="G276" i="2"/>
  <c r="H276" i="2" s="1"/>
  <c r="M276" i="2" s="1"/>
  <c r="C277" i="2" l="1"/>
  <c r="G277" i="2"/>
  <c r="H277" i="2" s="1"/>
  <c r="M277" i="2" s="1"/>
  <c r="C278" i="2" l="1"/>
  <c r="G278" i="2"/>
  <c r="H278" i="2" s="1"/>
  <c r="M278" i="2" s="1"/>
  <c r="C279" i="2" l="1"/>
  <c r="G279" i="2" l="1"/>
  <c r="H279" i="2" s="1"/>
  <c r="M279" i="2" s="1"/>
  <c r="C280" i="2" l="1"/>
  <c r="G280" i="2" l="1"/>
  <c r="H280" i="2" s="1"/>
  <c r="M280" i="2" s="1"/>
  <c r="C281" i="2" l="1"/>
  <c r="G281" i="2" l="1"/>
  <c r="H281" i="2" s="1"/>
  <c r="M281" i="2" s="1"/>
  <c r="C282" i="2" l="1"/>
  <c r="G282" i="2" l="1"/>
  <c r="H282" i="2" s="1"/>
  <c r="M282" i="2" s="1"/>
  <c r="C283" i="2" l="1"/>
  <c r="G283" i="2" s="1"/>
  <c r="H283" i="2" s="1"/>
  <c r="M283" i="2" s="1"/>
  <c r="C284" i="2" l="1"/>
  <c r="G284" i="2"/>
  <c r="H284" i="2" s="1"/>
  <c r="M284" i="2" s="1"/>
  <c r="C285" i="2" l="1"/>
  <c r="G285" i="2"/>
  <c r="H285" i="2" s="1"/>
  <c r="M285" i="2" s="1"/>
  <c r="C286" i="2" l="1"/>
  <c r="G286" i="2" l="1"/>
  <c r="H286" i="2" s="1"/>
  <c r="M286" i="2" s="1"/>
  <c r="C287" i="2" l="1"/>
  <c r="G287" i="2" l="1"/>
  <c r="H287" i="2" s="1"/>
  <c r="M287" i="2" s="1"/>
  <c r="C288" i="2" l="1"/>
  <c r="G288" i="2" s="1"/>
  <c r="H288" i="2" s="1"/>
  <c r="M288" i="2" s="1"/>
  <c r="C289" i="2" l="1"/>
  <c r="G289" i="2"/>
  <c r="H289" i="2" s="1"/>
  <c r="M289" i="2" s="1"/>
  <c r="C290" i="2" l="1"/>
  <c r="G290" i="2" l="1"/>
  <c r="H290" i="2" s="1"/>
  <c r="M290" i="2" s="1"/>
  <c r="C291" i="2" l="1"/>
  <c r="G291" i="2" l="1"/>
  <c r="H291" i="2" s="1"/>
  <c r="M291" i="2" s="1"/>
  <c r="C292" i="2" l="1"/>
  <c r="G292" i="2" l="1"/>
  <c r="H292" i="2" s="1"/>
  <c r="M292" i="2" s="1"/>
  <c r="C293" i="2" l="1"/>
  <c r="G293" i="2" s="1"/>
  <c r="H293" i="2" s="1"/>
  <c r="M293" i="2" s="1"/>
  <c r="C294" i="2" l="1"/>
  <c r="G294" i="2" s="1"/>
  <c r="H294" i="2" s="1"/>
  <c r="C295" i="2" l="1"/>
  <c r="M294" i="2"/>
  <c r="G295" i="2" l="1"/>
  <c r="H295" i="2" s="1"/>
  <c r="M295" i="2" s="1"/>
  <c r="C296" i="2" l="1"/>
  <c r="G296" i="2"/>
  <c r="H296" i="2" s="1"/>
  <c r="M296" i="2" s="1"/>
  <c r="C297" i="2" l="1"/>
  <c r="G297" i="2"/>
  <c r="H297" i="2" s="1"/>
  <c r="M297" i="2" s="1"/>
  <c r="C298" i="2" l="1"/>
  <c r="G298" i="2"/>
  <c r="H298" i="2" s="1"/>
  <c r="M298" i="2" s="1"/>
  <c r="C299" i="2" l="1"/>
  <c r="G299" i="2"/>
  <c r="H299" i="2" s="1"/>
  <c r="M299" i="2" s="1"/>
  <c r="C300" i="2" l="1"/>
  <c r="G300" i="2" s="1"/>
  <c r="H300" i="2" s="1"/>
  <c r="M300" i="2" s="1"/>
  <c r="C301" i="2" l="1"/>
  <c r="G301" i="2" s="1"/>
  <c r="H301" i="2" s="1"/>
  <c r="M301" i="2" s="1"/>
  <c r="C302" i="2" l="1"/>
  <c r="G302" i="2"/>
  <c r="H302" i="2" s="1"/>
  <c r="M302" i="2" s="1"/>
  <c r="C303" i="2" l="1"/>
  <c r="G303" i="2"/>
  <c r="H303" i="2" s="1"/>
  <c r="M303" i="2" s="1"/>
  <c r="C304" i="2" l="1"/>
  <c r="G304" i="2"/>
  <c r="H304" i="2" s="1"/>
  <c r="M304" i="2" s="1"/>
  <c r="C305" i="2" l="1"/>
  <c r="G305" i="2"/>
  <c r="H305" i="2" s="1"/>
  <c r="M305" i="2" s="1"/>
  <c r="C306" i="2" l="1"/>
  <c r="G306" i="2" s="1"/>
  <c r="H306" i="2" s="1"/>
  <c r="M306" i="2" l="1"/>
  <c r="I3" i="2"/>
  <c r="B17" i="1" s="1"/>
  <c r="M2" i="2"/>
  <c r="B8" i="1" s="1"/>
</calcChain>
</file>

<file path=xl/sharedStrings.xml><?xml version="1.0" encoding="utf-8"?>
<sst xmlns="http://schemas.openxmlformats.org/spreadsheetml/2006/main" count="434" uniqueCount="52">
  <si>
    <t>Törlesztőrészlet kalkulátor 
UniCredit Otthon Start lakásvásárlási hitel</t>
  </si>
  <si>
    <t>Hitelcél</t>
  </si>
  <si>
    <t>Igényelt hitel összege</t>
  </si>
  <si>
    <t>Futamidő (120 -300 hónap)</t>
  </si>
  <si>
    <t>Kamatperiódus</t>
  </si>
  <si>
    <t>Bank felé fizetendő várható havi törlesztőrészlet összege − a kamattámogatás időszaka alatt</t>
  </si>
  <si>
    <t>Éves kamat mértéke - a kamattámogatás időszaka alatt</t>
  </si>
  <si>
    <t>THM mértéke</t>
  </si>
  <si>
    <t>Bank felé fizetendő induló költségek</t>
  </si>
  <si>
    <t xml:space="preserve">Folyósítási díj </t>
  </si>
  <si>
    <t>Utalás díja (1)</t>
  </si>
  <si>
    <t>Értékbecslési díj (2)</t>
  </si>
  <si>
    <t>Hitelfelvétellel kapcsolatos egyéb díjak és költségek</t>
  </si>
  <si>
    <t>TakarNet rendszerből lekért hiteles tulajdoni lap díja</t>
  </si>
  <si>
    <t>Jelzálogjog bejegyzés díja (3)</t>
  </si>
  <si>
    <t>Közjegyzői okirat becsült díja (4)</t>
  </si>
  <si>
    <t>Teljes visszafizetendő összeg</t>
  </si>
  <si>
    <t xml:space="preserve">(1) A Bank a kölcsön igénylésével és folyósításával összefüggésben kizárólag legfeljebb 30 000 Ft díjat kérhet bármilyen jogcímen, ide nem értve az értékbecslés és a helyszíni szemle díját. Otthon Start lakásvásárlási hitel esetén 2025.09.04-től 2026.06.30-ig vagy visszavonásig a hitelösszeg utalásával kapcsolatos díjat nem számítja fel. </t>
  </si>
  <si>
    <t>(2) A Bank érdekkörén kívül felmerülő költség. A Bank egy ingatlan vonatkozásában a Hirdetményben foglaltak alapján az értékbecslés díját a hitel folyósítását követően visszatéríti.</t>
  </si>
  <si>
    <t>(3) A Bank érdekkörén kívül felmerülő költség.</t>
  </si>
  <si>
    <t>(4) A közjegyzői díj pontos mértéke a közjegyzői díjszabásról szóló 22/2018(VIII.23) IM rendelet alapján kerül a közjegyző által meghatározásra. A Bank a közjegyzői okirat díját  – maximum 50.000 HUF mértékig – a hitel folyósítását követően visszatéríti.</t>
  </si>
  <si>
    <t>Hitelösszeg</t>
  </si>
  <si>
    <t>Nap</t>
  </si>
  <si>
    <t>Részl norm</t>
  </si>
  <si>
    <t>Futidő</t>
  </si>
  <si>
    <t>Türelmi idő</t>
  </si>
  <si>
    <t>THM</t>
  </si>
  <si>
    <t xml:space="preserve"> "-"  tilt, T törleszt , K csak kamat (törelmi idő), K2 kamat gyűjt</t>
  </si>
  <si>
    <t>Dátum</t>
  </si>
  <si>
    <t>Hónap</t>
  </si>
  <si>
    <t>Kinnl tőke</t>
  </si>
  <si>
    <t>Kamat</t>
  </si>
  <si>
    <t>Törl tipusa</t>
  </si>
  <si>
    <t>Részlet</t>
  </si>
  <si>
    <t>Kamatrész</t>
  </si>
  <si>
    <t>Tőkerész</t>
  </si>
  <si>
    <t>Számlavezetési díj</t>
  </si>
  <si>
    <t>Egyéb (biztosítás)</t>
  </si>
  <si>
    <t>ÉB + FöldH + Induló Klts</t>
  </si>
  <si>
    <t>Kamat felgyűlt törleszt</t>
  </si>
  <si>
    <t>Teljes pénzmozgás</t>
  </si>
  <si>
    <t>K</t>
  </si>
  <si>
    <t>A Bank ilyen díjtételt nem alkalmaz</t>
  </si>
  <si>
    <t>T</t>
  </si>
  <si>
    <t>min</t>
  </si>
  <si>
    <t>max</t>
  </si>
  <si>
    <t>Lépésközzel</t>
  </si>
  <si>
    <t>5 év</t>
  </si>
  <si>
    <t>TÁMOGATOTT 
2025.09.04 
közjegyzőnél</t>
  </si>
  <si>
    <t>nem adható támogatott hitel</t>
  </si>
  <si>
    <t>Teljes vissz</t>
  </si>
  <si>
    <t>Használt lakás vásárlása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</si>
</sst>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\ [$Ft-40E]_-;\-* #,##0\ [$Ft-40E]_-;_-* &quot;-&quot;??\ [$Ft-40E]_-;_-@_-"/>
    <numFmt numFmtId="165" formatCode="_(* #,##0.00_);_(* \(#,##0.00\);_(* &quot;-&quot;??_);_(@_)"/>
    <numFmt numFmtId="166" formatCode="0&quot; hó&quot;"/>
    <numFmt numFmtId="167" formatCode="#,##0\ &quot;Ft&quot;"/>
    <numFmt numFmtId="168" formatCode="_-* #,##0\ _F_t_-;\-* #,##0\ _F_t_-;_-* &quot;-&quot;??\ _F_t_-;_-@_-"/>
    <numFmt numFmtId="169" formatCode="_(* #,##0_);_(* \(#,##0\);_(* &quot;-&quot;??_);_(@_)"/>
    <numFmt numFmtId="170" formatCode="_-* #,##0.00000\ _F_t_-;\-* #,##0.00000\ _F_t_-;_-* &quot;-&quot;??\ _F_t_-;_-@_-"/>
    <numFmt numFmtId="171" formatCode="0.0000%"/>
    <numFmt numFmtId="172" formatCode="&quot;Ft&quot;#,##0_);[Red]\(&quot;Ft&quot;#,##0\)"/>
    <numFmt numFmtId="173" formatCode="_-* #,##0.00\ _F_t_-;\-* #,##0.00\ _F_t_-;_-* &quot;-&quot;??\ _F_t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UniCredit"/>
      <charset val="238"/>
    </font>
    <font>
      <sz val="12"/>
      <name val="UniCredit"/>
      <charset val="238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9999"/>
      <name val="UniCredit"/>
      <charset val="238"/>
    </font>
    <font>
      <b/>
      <sz val="12"/>
      <color rgb="FF008080"/>
      <name val="UniCredit"/>
      <charset val="238"/>
    </font>
    <font>
      <sz val="14"/>
      <color theme="0"/>
      <name val="UniCredit"/>
      <charset val="238"/>
    </font>
    <font>
      <sz val="10"/>
      <name val="Arial"/>
      <family val="2"/>
      <charset val="238"/>
    </font>
    <font>
      <sz val="15"/>
      <name val="UniCredit"/>
      <charset val="238"/>
    </font>
    <font>
      <sz val="15"/>
      <color indexed="22"/>
      <name val="UniCredit"/>
      <charset val="238"/>
    </font>
    <font>
      <sz val="15"/>
      <color indexed="10"/>
      <name val="UniCredit"/>
      <charset val="238"/>
    </font>
    <font>
      <sz val="11"/>
      <color theme="1"/>
      <name val="UniCredit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8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rgb="FF009999"/>
      </left>
      <right style="medium">
        <color rgb="FF009999"/>
      </right>
      <top style="medium">
        <color rgb="FF009999"/>
      </top>
      <bottom style="medium">
        <color rgb="FF009999"/>
      </bottom>
      <diagonal/>
    </border>
    <border>
      <left style="medium">
        <color rgb="FF009999"/>
      </left>
      <right/>
      <top style="medium">
        <color rgb="FF009999"/>
      </top>
      <bottom style="medium">
        <color rgb="FF009999"/>
      </bottom>
      <diagonal/>
    </border>
    <border>
      <left/>
      <right style="medium">
        <color rgb="FF009999"/>
      </right>
      <top style="medium">
        <color rgb="FF009999"/>
      </top>
      <bottom style="medium">
        <color rgb="FF009999"/>
      </bottom>
      <diagonal/>
    </border>
    <border>
      <left style="medium">
        <color rgb="FF009999"/>
      </left>
      <right style="medium">
        <color rgb="FF009999"/>
      </right>
      <top style="medium">
        <color rgb="FF009999"/>
      </top>
      <bottom/>
      <diagonal/>
    </border>
    <border>
      <left style="medium">
        <color indexed="64"/>
      </left>
      <right style="medium">
        <color rgb="FF009999"/>
      </right>
      <top style="medium">
        <color indexed="64"/>
      </top>
      <bottom style="medium">
        <color indexed="64"/>
      </bottom>
      <diagonal/>
    </border>
    <border>
      <left style="medium">
        <color rgb="FF00999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/>
  </cellStyleXfs>
  <cellXfs count="72">
    <xf numFmtId="0" fontId="0" fillId="0" borderId="0" xfId="0"/>
    <xf numFmtId="0" fontId="0" fillId="0" borderId="0" xfId="0" applyAlignment="1">
      <alignment vertical="center"/>
    </xf>
    <xf numFmtId="0" fontId="4" fillId="3" borderId="1" xfId="0" applyFont="1" applyFill="1" applyBorder="1" applyAlignment="1" applyProtection="1">
      <alignment horizontal="left" vertical="center"/>
      <protection hidden="1"/>
    </xf>
    <xf numFmtId="0" fontId="4" fillId="0" borderId="1" xfId="3" applyNumberFormat="1" applyFont="1" applyFill="1" applyBorder="1" applyAlignment="1" applyProtection="1">
      <alignment horizontal="center" vertical="center" wrapText="1"/>
      <protection locked="0" hidden="1"/>
    </xf>
    <xf numFmtId="164" fontId="4" fillId="0" borderId="1" xfId="0" applyNumberFormat="1" applyFont="1" applyBorder="1" applyAlignment="1" applyProtection="1">
      <alignment horizontal="right"/>
      <protection locked="0" hidden="1"/>
    </xf>
    <xf numFmtId="0" fontId="6" fillId="0" borderId="0" xfId="0" applyFont="1" applyAlignment="1">
      <alignment vertical="center"/>
    </xf>
    <xf numFmtId="166" fontId="4" fillId="0" borderId="1" xfId="1" applyNumberFormat="1" applyFont="1" applyFill="1" applyBorder="1" applyAlignment="1" applyProtection="1">
      <alignment horizontal="right"/>
      <protection locked="0" hidden="1"/>
    </xf>
    <xf numFmtId="0" fontId="4" fillId="3" borderId="1" xfId="0" quotePrefix="1" applyFont="1" applyFill="1" applyBorder="1" applyAlignment="1" applyProtection="1">
      <alignment horizontal="left" vertical="center" wrapText="1"/>
      <protection hidden="1"/>
    </xf>
    <xf numFmtId="167" fontId="7" fillId="3" borderId="1" xfId="1" applyNumberFormat="1" applyFont="1" applyFill="1" applyBorder="1" applyAlignment="1" applyProtection="1">
      <alignment horizontal="right" vertical="center"/>
      <protection hidden="1"/>
    </xf>
    <xf numFmtId="10" fontId="8" fillId="3" borderId="1" xfId="0" applyNumberFormat="1" applyFont="1" applyFill="1" applyBorder="1" applyAlignment="1" applyProtection="1">
      <alignment horizontal="right" vertical="center"/>
      <protection hidden="1"/>
    </xf>
    <xf numFmtId="10" fontId="4" fillId="3" borderId="1" xfId="0" applyNumberFormat="1" applyFont="1" applyFill="1" applyBorder="1" applyAlignment="1" applyProtection="1">
      <alignment horizontal="right" vertical="center"/>
      <protection hidden="1"/>
    </xf>
    <xf numFmtId="0" fontId="11" fillId="5" borderId="0" xfId="4" applyFont="1" applyFill="1" applyProtection="1">
      <protection hidden="1"/>
    </xf>
    <xf numFmtId="0" fontId="12" fillId="5" borderId="0" xfId="4" applyFont="1" applyFill="1" applyProtection="1">
      <protection hidden="1"/>
    </xf>
    <xf numFmtId="167" fontId="4" fillId="3" borderId="1" xfId="1" applyNumberFormat="1" applyFont="1" applyFill="1" applyBorder="1" applyAlignment="1" applyProtection="1">
      <alignment horizontal="right" vertical="center"/>
      <protection hidden="1"/>
    </xf>
    <xf numFmtId="0" fontId="4" fillId="3" borderId="4" xfId="0" applyFont="1" applyFill="1" applyBorder="1" applyAlignment="1" applyProtection="1">
      <alignment horizontal="left" vertical="center"/>
      <protection hidden="1"/>
    </xf>
    <xf numFmtId="167" fontId="4" fillId="3" borderId="4" xfId="1" applyNumberFormat="1" applyFont="1" applyFill="1" applyBorder="1" applyAlignment="1" applyProtection="1">
      <alignment horizontal="right" vertical="center"/>
      <protection hidden="1"/>
    </xf>
    <xf numFmtId="0" fontId="13" fillId="5" borderId="0" xfId="4" applyFont="1" applyFill="1" applyProtection="1">
      <protection hidden="1"/>
    </xf>
    <xf numFmtId="167" fontId="12" fillId="5" borderId="0" xfId="4" applyNumberFormat="1" applyFont="1" applyFill="1" applyAlignment="1">
      <alignment horizontal="right"/>
    </xf>
    <xf numFmtId="0" fontId="4" fillId="3" borderId="5" xfId="0" applyFont="1" applyFill="1" applyBorder="1" applyAlignment="1" applyProtection="1">
      <alignment horizontal="left" vertical="center"/>
      <protection hidden="1"/>
    </xf>
    <xf numFmtId="0" fontId="0" fillId="6" borderId="0" xfId="0" applyFill="1"/>
    <xf numFmtId="0" fontId="0" fillId="7" borderId="0" xfId="0" applyFill="1"/>
    <xf numFmtId="168" fontId="0" fillId="0" borderId="0" xfId="1" applyNumberFormat="1" applyFont="1"/>
    <xf numFmtId="3" fontId="0" fillId="0" borderId="0" xfId="0" applyNumberFormat="1"/>
    <xf numFmtId="0" fontId="0" fillId="8" borderId="0" xfId="0" applyFill="1"/>
    <xf numFmtId="0" fontId="0" fillId="9" borderId="0" xfId="0" applyFill="1"/>
    <xf numFmtId="168" fontId="0" fillId="7" borderId="0" xfId="0" applyNumberFormat="1" applyFill="1"/>
    <xf numFmtId="168" fontId="0" fillId="8" borderId="0" xfId="1" applyNumberFormat="1" applyFont="1" applyFill="1"/>
    <xf numFmtId="0" fontId="2" fillId="7" borderId="0" xfId="0" applyFont="1" applyFill="1"/>
    <xf numFmtId="10" fontId="2" fillId="7" borderId="0" xfId="2" applyNumberFormat="1" applyFont="1" applyFill="1"/>
    <xf numFmtId="0" fontId="0" fillId="0" borderId="0" xfId="0" applyAlignment="1">
      <alignment wrapText="1"/>
    </xf>
    <xf numFmtId="169" fontId="0" fillId="0" borderId="0" xfId="1" applyNumberFormat="1" applyFont="1"/>
    <xf numFmtId="168" fontId="0" fillId="0" borderId="0" xfId="1" applyNumberFormat="1" applyFont="1" applyAlignment="1">
      <alignment wrapText="1"/>
    </xf>
    <xf numFmtId="0" fontId="0" fillId="10" borderId="0" xfId="0" applyFill="1"/>
    <xf numFmtId="170" fontId="0" fillId="10" borderId="0" xfId="1" applyNumberFormat="1" applyFont="1" applyFill="1"/>
    <xf numFmtId="10" fontId="0" fillId="0" borderId="0" xfId="2" applyNumberFormat="1" applyFont="1"/>
    <xf numFmtId="171" fontId="0" fillId="0" borderId="0" xfId="2" applyNumberFormat="1" applyFont="1"/>
    <xf numFmtId="0" fontId="2" fillId="7" borderId="0" xfId="0" applyFont="1" applyFill="1" applyAlignment="1">
      <alignment horizontal="center" wrapText="1"/>
    </xf>
    <xf numFmtId="168" fontId="2" fillId="7" borderId="0" xfId="1" applyNumberFormat="1" applyFont="1" applyFill="1" applyAlignment="1">
      <alignment horizontal="center" wrapText="1"/>
    </xf>
    <xf numFmtId="168" fontId="2" fillId="0" borderId="0" xfId="1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14" fontId="0" fillId="7" borderId="0" xfId="0" applyNumberFormat="1" applyFill="1"/>
    <xf numFmtId="168" fontId="0" fillId="7" borderId="0" xfId="1" applyNumberFormat="1" applyFont="1" applyFill="1"/>
    <xf numFmtId="10" fontId="0" fillId="7" borderId="0" xfId="2" applyNumberFormat="1" applyFont="1" applyFill="1"/>
    <xf numFmtId="168" fontId="0" fillId="11" borderId="0" xfId="1" applyNumberFormat="1" applyFont="1" applyFill="1"/>
    <xf numFmtId="172" fontId="0" fillId="7" borderId="0" xfId="0" applyNumberFormat="1" applyFill="1"/>
    <xf numFmtId="168" fontId="0" fillId="0" borderId="0" xfId="1" applyNumberFormat="1" applyFont="1" applyFill="1"/>
    <xf numFmtId="173" fontId="0" fillId="0" borderId="0" xfId="1" applyNumberFormat="1" applyFont="1" applyFill="1"/>
    <xf numFmtId="0" fontId="0" fillId="11" borderId="0" xfId="0" applyFill="1"/>
    <xf numFmtId="172" fontId="0" fillId="0" borderId="0" xfId="0" applyNumberFormat="1"/>
    <xf numFmtId="168" fontId="0" fillId="0" borderId="0" xfId="0" applyNumberFormat="1"/>
    <xf numFmtId="10" fontId="0" fillId="0" borderId="0" xfId="0" applyNumberFormat="1"/>
    <xf numFmtId="169" fontId="0" fillId="0" borderId="0" xfId="0" applyNumberFormat="1"/>
    <xf numFmtId="0" fontId="15" fillId="12" borderId="7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3" fontId="15" fillId="0" borderId="9" xfId="1" applyNumberFormat="1" applyFont="1" applyFill="1" applyBorder="1" applyAlignment="1">
      <alignment horizontal="right"/>
    </xf>
    <xf numFmtId="3" fontId="0" fillId="0" borderId="10" xfId="0" applyNumberFormat="1" applyBorder="1" applyAlignment="1">
      <alignment horizontal="center" vertical="center" wrapText="1"/>
    </xf>
    <xf numFmtId="3" fontId="15" fillId="0" borderId="11" xfId="1" applyNumberFormat="1" applyFont="1" applyFill="1" applyBorder="1" applyAlignment="1">
      <alignment horizontal="right"/>
    </xf>
    <xf numFmtId="3" fontId="0" fillId="0" borderId="12" xfId="0" applyNumberFormat="1" applyBorder="1" applyAlignment="1">
      <alignment horizontal="center" vertical="center" wrapText="1"/>
    </xf>
    <xf numFmtId="3" fontId="0" fillId="0" borderId="11" xfId="1" applyNumberFormat="1" applyFont="1" applyFill="1" applyBorder="1" applyAlignment="1">
      <alignment horizontal="right"/>
    </xf>
    <xf numFmtId="3" fontId="0" fillId="0" borderId="12" xfId="0" applyNumberFormat="1" applyBorder="1" applyAlignment="1">
      <alignment wrapText="1"/>
    </xf>
    <xf numFmtId="3" fontId="15" fillId="13" borderId="11" xfId="1" applyNumberFormat="1" applyFont="1" applyFill="1" applyBorder="1" applyAlignment="1">
      <alignment horizontal="right"/>
    </xf>
    <xf numFmtId="3" fontId="0" fillId="13" borderId="12" xfId="0" applyNumberFormat="1" applyFill="1" applyBorder="1" applyAlignment="1">
      <alignment wrapText="1"/>
    </xf>
    <xf numFmtId="3" fontId="0" fillId="0" borderId="13" xfId="1" applyNumberFormat="1" applyFont="1" applyFill="1" applyBorder="1" applyAlignment="1">
      <alignment horizontal="right"/>
    </xf>
    <xf numFmtId="3" fontId="0" fillId="0" borderId="14" xfId="0" applyNumberFormat="1" applyBorder="1" applyAlignment="1">
      <alignment wrapText="1"/>
    </xf>
    <xf numFmtId="0" fontId="4" fillId="3" borderId="1" xfId="0" applyFont="1" applyFill="1" applyBorder="1" applyAlignment="1" applyProtection="1">
      <alignment horizontal="right" vertical="center"/>
      <protection hidden="1"/>
    </xf>
    <xf numFmtId="164" fontId="4" fillId="3" borderId="6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quotePrefix="1" applyFont="1" applyAlignment="1">
      <alignment horizontal="left" wrapText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9" fillId="4" borderId="2" xfId="0" applyFont="1" applyFill="1" applyBorder="1" applyAlignment="1" applyProtection="1">
      <alignment horizontal="center" vertical="center"/>
      <protection hidden="1"/>
    </xf>
    <xf numFmtId="0" fontId="9" fillId="4" borderId="3" xfId="0" applyFont="1" applyFill="1" applyBorder="1" applyAlignment="1" applyProtection="1">
      <alignment horizontal="center" vertical="center"/>
      <protection hidden="1"/>
    </xf>
  </cellXfs>
  <cellStyles count="5">
    <cellStyle name="Comma" xfId="1" builtinId="3"/>
    <cellStyle name="Hyperlink" xfId="3" builtinId="8"/>
    <cellStyle name="Normal" xfId="0" builtinId="0"/>
    <cellStyle name="Normál 2" xfId="4" xr:uid="{81DEB880-B40F-44FB-ABA1-8C0BBFA3950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#REF!" lockText="1"/>
</file>

<file path=xl/ctrlProps/ctrlProp2.xml><?xml version="1.0" encoding="utf-8"?>
<formControlPr xmlns="http://schemas.microsoft.com/office/spreadsheetml/2009/9/main" objectType="CheckBox" checked="Checked" fmlaLink="#REF!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7</xdr:row>
          <xdr:rowOff>0</xdr:rowOff>
        </xdr:from>
        <xdr:to>
          <xdr:col>1</xdr:col>
          <xdr:colOff>942975</xdr:colOff>
          <xdr:row>7</xdr:row>
          <xdr:rowOff>171450</xdr:rowOff>
        </xdr:to>
        <xdr:sp macro="" textlink="">
          <xdr:nvSpPr>
            <xdr:cNvPr id="1025" name="Check Box 1" descr="ezez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7</xdr:row>
          <xdr:rowOff>0</xdr:rowOff>
        </xdr:from>
        <xdr:to>
          <xdr:col>1</xdr:col>
          <xdr:colOff>942975</xdr:colOff>
          <xdr:row>7</xdr:row>
          <xdr:rowOff>171450</xdr:rowOff>
        </xdr:to>
        <xdr:sp macro="" textlink="">
          <xdr:nvSpPr>
            <xdr:cNvPr id="1026" name="Check Box 2" descr="ezez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554F9-AF08-4986-B460-0996C0ED671B}">
  <sheetPr codeName="Munka1">
    <tabColor rgb="FFFF66FF"/>
  </sheetPr>
  <dimension ref="A1:BG21"/>
  <sheetViews>
    <sheetView tabSelected="1" zoomScaleNormal="100" workbookViewId="0">
      <selection activeCell="B2" sqref="B2"/>
    </sheetView>
  </sheetViews>
  <sheetFormatPr defaultColWidth="0" defaultRowHeight="15" zeroHeight="1" x14ac:dyDescent="0.25"/>
  <cols>
    <col min="1" max="1" width="63.42578125" customWidth="1"/>
    <col min="2" max="2" width="40.42578125" customWidth="1"/>
    <col min="3" max="59" width="0" hidden="1" customWidth="1"/>
    <col min="60" max="16384" width="9.140625" hidden="1"/>
  </cols>
  <sheetData>
    <row r="1" spans="1:59" s="1" customFormat="1" ht="36" customHeight="1" thickBot="1" x14ac:dyDescent="0.3">
      <c r="A1" s="68" t="s">
        <v>0</v>
      </c>
      <c r="B1" s="69"/>
    </row>
    <row r="2" spans="1:59" s="1" customFormat="1" ht="15.75" thickBot="1" x14ac:dyDescent="0.3">
      <c r="A2" s="2" t="s">
        <v>1</v>
      </c>
      <c r="B2" s="3" t="s">
        <v>51</v>
      </c>
    </row>
    <row r="3" spans="1:59" s="5" customFormat="1" ht="16.5" thickBot="1" x14ac:dyDescent="0.25">
      <c r="A3" s="2" t="s">
        <v>2</v>
      </c>
      <c r="B3" s="4"/>
    </row>
    <row r="4" spans="1:59" s="5" customFormat="1" ht="16.5" thickBot="1" x14ac:dyDescent="0.25">
      <c r="A4" s="2" t="s">
        <v>3</v>
      </c>
      <c r="B4" s="6"/>
    </row>
    <row r="5" spans="1:59" s="5" customFormat="1" ht="16.5" thickBot="1" x14ac:dyDescent="0.3">
      <c r="A5" s="2" t="s">
        <v>4</v>
      </c>
      <c r="B5" s="65" t="s">
        <v>47</v>
      </c>
    </row>
    <row r="6" spans="1:59" s="1" customFormat="1" ht="30.75" thickBot="1" x14ac:dyDescent="0.3">
      <c r="A6" s="7" t="s">
        <v>5</v>
      </c>
      <c r="B6" s="8">
        <f>Calc!D4</f>
        <v>0</v>
      </c>
    </row>
    <row r="7" spans="1:59" s="1" customFormat="1" ht="15.75" thickBot="1" x14ac:dyDescent="0.3">
      <c r="A7" s="2" t="s">
        <v>6</v>
      </c>
      <c r="B7" s="9">
        <v>2.9000000000000001E-2</v>
      </c>
    </row>
    <row r="8" spans="1:59" s="5" customFormat="1" ht="16.5" thickBot="1" x14ac:dyDescent="0.3">
      <c r="A8" s="2" t="s">
        <v>7</v>
      </c>
      <c r="B8" s="10" t="e">
        <f ca="1">Calc!M2</f>
        <v>#NUM!</v>
      </c>
    </row>
    <row r="9" spans="1:59" s="5" customFormat="1" ht="18.75" thickBot="1" x14ac:dyDescent="0.3">
      <c r="A9" s="70" t="s">
        <v>8</v>
      </c>
      <c r="B9" s="71"/>
    </row>
    <row r="10" spans="1:59" s="11" customFormat="1" ht="19.5" thickBot="1" x14ac:dyDescent="0.3">
      <c r="A10" s="2" t="s">
        <v>9</v>
      </c>
      <c r="B10" s="65" t="s">
        <v>42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BA10" s="12"/>
      <c r="BB10" s="12"/>
    </row>
    <row r="11" spans="1:59" s="11" customFormat="1" ht="19.5" thickBot="1" x14ac:dyDescent="0.3">
      <c r="A11" s="2" t="s">
        <v>10</v>
      </c>
      <c r="B11" s="65">
        <v>0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BA11" s="12"/>
      <c r="BB11" s="12"/>
    </row>
    <row r="12" spans="1:59" s="11" customFormat="1" ht="19.5" thickBot="1" x14ac:dyDescent="0.3">
      <c r="A12" s="2" t="s">
        <v>11</v>
      </c>
      <c r="B12" s="65">
        <v>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BA12" s="12"/>
      <c r="BB12" s="12"/>
    </row>
    <row r="13" spans="1:59" s="11" customFormat="1" ht="19.5" thickBot="1" x14ac:dyDescent="0.3">
      <c r="A13" s="70" t="s">
        <v>12</v>
      </c>
      <c r="B13" s="71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12"/>
      <c r="BA13" s="12"/>
      <c r="BB13" s="12"/>
      <c r="BC13" s="12"/>
      <c r="BD13" s="12"/>
      <c r="BE13" s="12"/>
      <c r="BF13" s="12"/>
      <c r="BG13" s="12"/>
    </row>
    <row r="14" spans="1:59" s="11" customFormat="1" ht="19.5" thickBot="1" x14ac:dyDescent="0.3">
      <c r="A14" s="2" t="s">
        <v>13</v>
      </c>
      <c r="B14" s="13">
        <v>4800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12"/>
      <c r="BA14" s="12"/>
      <c r="BB14" s="12"/>
      <c r="BC14" s="12"/>
      <c r="BD14" s="12"/>
      <c r="BE14" s="12"/>
      <c r="BF14" s="12"/>
      <c r="BG14" s="12"/>
    </row>
    <row r="15" spans="1:59" s="11" customFormat="1" ht="19.5" thickBot="1" x14ac:dyDescent="0.3">
      <c r="A15" s="2" t="s">
        <v>14</v>
      </c>
      <c r="B15" s="13">
        <v>20000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12"/>
      <c r="BA15" s="12"/>
      <c r="BB15" s="12"/>
      <c r="BC15" s="12"/>
      <c r="BD15" s="12"/>
      <c r="BE15" s="12"/>
      <c r="BF15" s="12"/>
      <c r="BG15" s="12"/>
    </row>
    <row r="16" spans="1:59" s="11" customFormat="1" ht="19.5" thickBot="1" x14ac:dyDescent="0.3">
      <c r="A16" s="14" t="s">
        <v>15</v>
      </c>
      <c r="B16" s="15" t="e">
        <f>VLOOKUP(B3,Calc!AC:AD,2,0)</f>
        <v>#N/A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16"/>
      <c r="BA16" s="12"/>
      <c r="BB16" s="17"/>
      <c r="BC16" s="16"/>
      <c r="BD16" s="16"/>
      <c r="BE16" s="16"/>
      <c r="BF16" s="16"/>
      <c r="BG16" s="12"/>
    </row>
    <row r="17" spans="1:2" s="5" customFormat="1" ht="16.5" thickBot="1" x14ac:dyDescent="0.3">
      <c r="A17" s="18" t="s">
        <v>16</v>
      </c>
      <c r="B17" s="66">
        <f ca="1">Calc!I3</f>
        <v>0</v>
      </c>
    </row>
    <row r="18" spans="1:2" ht="49.5" customHeight="1" x14ac:dyDescent="0.25">
      <c r="A18" s="67" t="s">
        <v>17</v>
      </c>
      <c r="B18" s="67"/>
    </row>
    <row r="19" spans="1:2" ht="33" customHeight="1" x14ac:dyDescent="0.25">
      <c r="A19" s="67" t="s">
        <v>18</v>
      </c>
      <c r="B19" s="67"/>
    </row>
    <row r="20" spans="1:2" ht="20.25" customHeight="1" x14ac:dyDescent="0.25">
      <c r="A20" s="67" t="s">
        <v>19</v>
      </c>
      <c r="B20" s="67"/>
    </row>
    <row r="21" spans="1:2" ht="47.25" customHeight="1" x14ac:dyDescent="0.25">
      <c r="A21" s="67" t="s">
        <v>20</v>
      </c>
      <c r="B21" s="67"/>
    </row>
  </sheetData>
  <sheetProtection algorithmName="SHA-512" hashValue="88xv8qhSl6/gHo7P4JjjesBiK9SrFP7GmAnTBZc+i73c8gTA0unZ0jrSG/AWrK9YeTeUrGt6ZStJ1nJCHvp/hw==" saltValue="GEWetVXM6sIoCWcT6BqjIA==" spinCount="100000" sheet="1" objects="1" scenarios="1"/>
  <mergeCells count="7">
    <mergeCell ref="A21:B21"/>
    <mergeCell ref="A1:B1"/>
    <mergeCell ref="A9:B9"/>
    <mergeCell ref="A13:B13"/>
    <mergeCell ref="A18:B18"/>
    <mergeCell ref="A19:B19"/>
    <mergeCell ref="A20:B20"/>
  </mergeCells>
  <dataValidations count="1">
    <dataValidation type="list" allowBlank="1" showInputMessage="1" showErrorMessage="1" sqref="B2" xr:uid="{0BDE1042-2FEF-45C5-91DC-661A09E8A37E}">
      <formula1>"Új lakás vásárlása, Használt lakás vásárlása"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 altText="ezez">
                <anchor moveWithCells="1">
                  <from>
                    <xdr:col>1</xdr:col>
                    <xdr:colOff>752475</xdr:colOff>
                    <xdr:row>7</xdr:row>
                    <xdr:rowOff>0</xdr:rowOff>
                  </from>
                  <to>
                    <xdr:col>1</xdr:col>
                    <xdr:colOff>942975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 altText="ezez">
                <anchor moveWithCells="1">
                  <from>
                    <xdr:col>1</xdr:col>
                    <xdr:colOff>752475</xdr:colOff>
                    <xdr:row>7</xdr:row>
                    <xdr:rowOff>0</xdr:rowOff>
                  </from>
                  <to>
                    <xdr:col>1</xdr:col>
                    <xdr:colOff>942975</xdr:colOff>
                    <xdr:row>7</xdr:row>
                    <xdr:rowOff>171450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whole" operator="equal" allowBlank="1" showInputMessage="1" showErrorMessage="1" error="A hitelösszegnek 1 000 000 Ft és 50 000 000 Ft között kell lennie 50 000 FT lépésközzel. " xr:uid="{CBC01A1A-7ACE-4401-B998-D9F680CD4303}">
          <x14:formula1>
            <xm:f>Calc!$T$2</xm:f>
          </x14:formula1>
          <xm:sqref>B3</xm:sqref>
        </x14:dataValidation>
        <x14:dataValidation type="whole" operator="equal" allowBlank="1" showInputMessage="1" showErrorMessage="1" error="A futamidőnek egész évnek kell lenni 120 és 300 hónap között_x000a_" xr:uid="{C6814419-6EEF-4367-B2E6-897BD543EE15}">
          <x14:formula1>
            <xm:f>Calc!Y2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9B632-E932-4CD5-B851-8E95E51BDCAC}">
  <sheetPr codeName="Munka2"/>
  <dimension ref="A1:AD1221"/>
  <sheetViews>
    <sheetView workbookViewId="0">
      <selection activeCell="K6" sqref="K6"/>
    </sheetView>
  </sheetViews>
  <sheetFormatPr defaultRowHeight="15" x14ac:dyDescent="0.25"/>
  <cols>
    <col min="1" max="1" width="15.5703125" customWidth="1"/>
    <col min="2" max="2" width="10.28515625" bestFit="1" customWidth="1"/>
    <col min="3" max="3" width="15.28515625" style="21" bestFit="1" customWidth="1"/>
    <col min="4" max="4" width="11.28515625" bestFit="1" customWidth="1"/>
    <col min="5" max="5" width="10.5703125" customWidth="1"/>
    <col min="6" max="6" width="12.42578125" bestFit="1" customWidth="1"/>
    <col min="7" max="7" width="12" customWidth="1"/>
    <col min="8" max="8" width="13.5703125" bestFit="1" customWidth="1"/>
    <col min="9" max="9" width="16" customWidth="1"/>
    <col min="10" max="10" width="12.28515625" style="21" customWidth="1"/>
    <col min="11" max="11" width="12.5703125" bestFit="1" customWidth="1"/>
    <col min="12" max="12" width="12.5703125" customWidth="1"/>
    <col min="13" max="13" width="13.5703125" style="21" bestFit="1" customWidth="1"/>
    <col min="18" max="18" width="11.28515625" bestFit="1" customWidth="1"/>
    <col min="20" max="20" width="14" bestFit="1" customWidth="1"/>
    <col min="29" max="29" width="15.5703125" bestFit="1" customWidth="1"/>
    <col min="30" max="30" width="33.5703125" customWidth="1"/>
  </cols>
  <sheetData>
    <row r="1" spans="1:30" ht="39" thickBot="1" x14ac:dyDescent="0.3">
      <c r="A1" s="19"/>
      <c r="B1" s="19"/>
      <c r="C1" t="s">
        <v>21</v>
      </c>
      <c r="D1" s="20">
        <f>Kalkuláció!B3</f>
        <v>0</v>
      </c>
      <c r="E1" s="21"/>
      <c r="F1" t="s">
        <v>22</v>
      </c>
      <c r="G1" s="22">
        <v>1</v>
      </c>
      <c r="H1" s="23" t="s">
        <v>23</v>
      </c>
      <c r="I1" s="24"/>
      <c r="AC1" s="53" t="s">
        <v>21</v>
      </c>
      <c r="AD1" s="54" t="s">
        <v>48</v>
      </c>
    </row>
    <row r="2" spans="1:30" x14ac:dyDescent="0.25">
      <c r="A2" s="19"/>
      <c r="B2" s="19"/>
      <c r="C2" t="s">
        <v>24</v>
      </c>
      <c r="D2" s="25">
        <f>Kalkuláció!B4</f>
        <v>0</v>
      </c>
      <c r="E2" s="21"/>
      <c r="F2" t="s">
        <v>25</v>
      </c>
      <c r="G2">
        <v>0</v>
      </c>
      <c r="H2" s="26">
        <f>+VLOOKUP("T",E7:F366,2,0)</f>
        <v>0</v>
      </c>
      <c r="I2" s="24"/>
      <c r="L2" s="27" t="s">
        <v>26</v>
      </c>
      <c r="M2" s="28" t="e">
        <f ca="1">(1+IRR(M6:M366,0.01))^12-1</f>
        <v>#NUM!</v>
      </c>
      <c r="S2" t="s">
        <v>46</v>
      </c>
      <c r="T2">
        <f>ROUND(R4/50000,0)*50000</f>
        <v>1000000</v>
      </c>
      <c r="X2" t="s">
        <v>46</v>
      </c>
      <c r="Y2" s="52">
        <f>ROUND(W4/12,0)*12</f>
        <v>120</v>
      </c>
      <c r="AC2" s="55">
        <v>50000</v>
      </c>
      <c r="AD2" s="56" t="s">
        <v>49</v>
      </c>
    </row>
    <row r="3" spans="1:30" x14ac:dyDescent="0.25">
      <c r="A3" s="19"/>
      <c r="B3" s="19"/>
      <c r="C3" s="21" t="s">
        <v>31</v>
      </c>
      <c r="D3" s="51">
        <f>Kalkuláció!B7</f>
        <v>2.9000000000000001E-2</v>
      </c>
      <c r="E3" s="31"/>
      <c r="F3" s="32">
        <v>0</v>
      </c>
      <c r="H3" t="s">
        <v>50</v>
      </c>
      <c r="I3" s="50">
        <f ca="1">SUM(M7:M366)</f>
        <v>0</v>
      </c>
      <c r="M3" s="33"/>
      <c r="S3" t="s">
        <v>44</v>
      </c>
      <c r="T3" s="30">
        <v>1000000</v>
      </c>
      <c r="X3" t="s">
        <v>44</v>
      </c>
      <c r="Y3" s="30">
        <v>120</v>
      </c>
      <c r="AC3" s="57">
        <v>100000</v>
      </c>
      <c r="AD3" s="58" t="s">
        <v>49</v>
      </c>
    </row>
    <row r="4" spans="1:30" ht="90" x14ac:dyDescent="0.25">
      <c r="A4" s="19"/>
      <c r="B4" s="19"/>
      <c r="C4" s="29" t="s">
        <v>33</v>
      </c>
      <c r="D4" s="30">
        <f>PMT(D3*365/360/12,D2-1,-1*D1)</f>
        <v>0</v>
      </c>
      <c r="E4" s="34"/>
      <c r="G4" s="29" t="s">
        <v>27</v>
      </c>
      <c r="H4" s="34"/>
      <c r="I4" s="34"/>
      <c r="M4" s="35"/>
      <c r="R4" s="52">
        <f>MIN(MAX(Kalkuláció!B3,T3),T4)</f>
        <v>1000000</v>
      </c>
      <c r="S4" t="s">
        <v>45</v>
      </c>
      <c r="T4" s="30">
        <v>50000000</v>
      </c>
      <c r="W4" s="52">
        <f>MIN(MAX(Kalkuláció!B4,Y3),Y4)</f>
        <v>120</v>
      </c>
      <c r="X4" t="s">
        <v>45</v>
      </c>
      <c r="Y4" s="30">
        <v>300</v>
      </c>
      <c r="AC4" s="59">
        <v>150000</v>
      </c>
      <c r="AD4" s="58" t="s">
        <v>49</v>
      </c>
    </row>
    <row r="5" spans="1:30" ht="45" x14ac:dyDescent="0.25">
      <c r="A5" s="36" t="s">
        <v>28</v>
      </c>
      <c r="B5" s="36" t="s">
        <v>29</v>
      </c>
      <c r="C5" s="37" t="s">
        <v>30</v>
      </c>
      <c r="D5" s="36" t="s">
        <v>31</v>
      </c>
      <c r="E5" s="36" t="s">
        <v>32</v>
      </c>
      <c r="F5" s="36" t="s">
        <v>33</v>
      </c>
      <c r="G5" s="36" t="s">
        <v>34</v>
      </c>
      <c r="H5" s="36" t="s">
        <v>35</v>
      </c>
      <c r="I5" s="36" t="s">
        <v>36</v>
      </c>
      <c r="J5" s="38" t="s">
        <v>37</v>
      </c>
      <c r="K5" s="39" t="s">
        <v>38</v>
      </c>
      <c r="L5" s="40" t="s">
        <v>39</v>
      </c>
      <c r="M5" s="38" t="s">
        <v>40</v>
      </c>
      <c r="AC5" s="59">
        <v>200000</v>
      </c>
      <c r="AD5" s="58" t="s">
        <v>49</v>
      </c>
    </row>
    <row r="6" spans="1:30" x14ac:dyDescent="0.25">
      <c r="A6" s="41">
        <f ca="1">TODAY() + IF(DAY(TODAY())&gt;28,DAY(TODAY())-28,0)</f>
        <v>45917</v>
      </c>
      <c r="B6" s="20">
        <v>0</v>
      </c>
      <c r="C6" s="42">
        <v>0</v>
      </c>
      <c r="D6" s="43"/>
      <c r="E6" s="43"/>
      <c r="F6" s="20">
        <f>D1*-1</f>
        <v>0</v>
      </c>
      <c r="G6" s="20"/>
      <c r="H6" s="25">
        <f>+F6-G6</f>
        <v>0</v>
      </c>
      <c r="I6" s="20"/>
      <c r="K6" s="42">
        <f>Kalkuláció!B14+Kalkuláció!B15</f>
        <v>24800</v>
      </c>
      <c r="L6" s="44"/>
      <c r="M6" s="21">
        <f>+J6+I6+F6+K6</f>
        <v>24800</v>
      </c>
      <c r="AC6" s="59">
        <v>250000</v>
      </c>
      <c r="AD6" s="58" t="s">
        <v>49</v>
      </c>
    </row>
    <row r="7" spans="1:30" x14ac:dyDescent="0.25">
      <c r="A7" s="41">
        <f ca="1">EOMONTH(A6,0) + DAY(A6)</f>
        <v>45947</v>
      </c>
      <c r="B7" s="20">
        <v>1</v>
      </c>
      <c r="C7" s="42">
        <f>IF(B7&gt;$D$2,0,+C6-H6)</f>
        <v>0</v>
      </c>
      <c r="D7" s="43">
        <v>2.9000000000000001E-2</v>
      </c>
      <c r="E7" s="43" t="s">
        <v>41</v>
      </c>
      <c r="F7" s="45">
        <f>IF(B7&lt;=$D$2,$D$4,0)</f>
        <v>0</v>
      </c>
      <c r="G7" s="42">
        <f ca="1">IF(OR(E7="K",E7="T"), ROUND(+D7*C7/360*(A7-A6),2),0)</f>
        <v>0</v>
      </c>
      <c r="H7" s="25">
        <v>0</v>
      </c>
      <c r="I7" s="20">
        <v>0</v>
      </c>
      <c r="J7" s="47">
        <v>0</v>
      </c>
      <c r="L7" s="48">
        <f>ROUND( IF(B7=$D$2,O6,IF(B7&lt;$D$2,IF(AND(E7="T",E6="K2"),SUM($N$6:N6)/($D$2-B7),L6),0)),2)</f>
        <v>0</v>
      </c>
      <c r="M7" s="21">
        <f ca="1">+J7+I7+G7+L7+H7</f>
        <v>0</v>
      </c>
      <c r="AC7" s="59">
        <v>300000</v>
      </c>
      <c r="AD7" s="58" t="s">
        <v>49</v>
      </c>
    </row>
    <row r="8" spans="1:30" x14ac:dyDescent="0.25">
      <c r="A8" s="41">
        <f t="shared" ref="A8:A71" ca="1" si="0">EOMONTH(A7,0) + DAY(A7)</f>
        <v>45978</v>
      </c>
      <c r="B8" s="20">
        <v>2</v>
      </c>
      <c r="C8" s="42">
        <f t="shared" ref="C8:C71" si="1">IF(B8&gt;$D$2,0,+C7-H7)</f>
        <v>0</v>
      </c>
      <c r="D8" s="43">
        <f>D7</f>
        <v>2.9000000000000001E-2</v>
      </c>
      <c r="E8" s="43" t="s">
        <v>43</v>
      </c>
      <c r="F8" s="45">
        <f t="shared" ref="F8:F71" si="2">IF(B8&lt;=$D$2,$D$4,0)</f>
        <v>0</v>
      </c>
      <c r="G8" s="42">
        <f t="shared" ref="G8:G71" ca="1" si="3">IF(OR(E8="K",E8="T"), ROUND(+D8*C8/360*(A8-A7),2),0)</f>
        <v>0</v>
      </c>
      <c r="H8" s="25">
        <f t="shared" ref="H8:H71" ca="1" si="4">IF(B8=$D$2,C8,+F8-G8)</f>
        <v>0</v>
      </c>
      <c r="I8" s="20">
        <v>0</v>
      </c>
      <c r="J8" s="47">
        <v>0</v>
      </c>
      <c r="L8" s="48">
        <f>ROUND( IF(B8=$D$2,O7,IF(B8&lt;$D$2,IF(AND(E8="T",E7="K2"),SUM($N$6:N7)/($D$2-B8),L7),0)),2)</f>
        <v>0</v>
      </c>
      <c r="M8" s="21">
        <f t="shared" ref="M8:M71" ca="1" si="5">+J8+I8+G8+L8+H8</f>
        <v>0</v>
      </c>
      <c r="AC8" s="59">
        <v>350000</v>
      </c>
      <c r="AD8" s="58" t="s">
        <v>49</v>
      </c>
    </row>
    <row r="9" spans="1:30" x14ac:dyDescent="0.25">
      <c r="A9" s="41">
        <f t="shared" ca="1" si="0"/>
        <v>46008</v>
      </c>
      <c r="B9" s="20">
        <v>3</v>
      </c>
      <c r="C9" s="42">
        <f t="shared" si="1"/>
        <v>0</v>
      </c>
      <c r="D9" s="43">
        <f t="shared" ref="D9:D72" si="6">D8</f>
        <v>2.9000000000000001E-2</v>
      </c>
      <c r="E9" s="43" t="s">
        <v>43</v>
      </c>
      <c r="F9" s="45">
        <f t="shared" si="2"/>
        <v>0</v>
      </c>
      <c r="G9" s="42">
        <f t="shared" ca="1" si="3"/>
        <v>0</v>
      </c>
      <c r="H9" s="25">
        <f t="shared" ca="1" si="4"/>
        <v>0</v>
      </c>
      <c r="I9" s="20">
        <v>0</v>
      </c>
      <c r="J9" s="47">
        <v>0</v>
      </c>
      <c r="L9" s="48">
        <f>ROUND( IF(B9=$D$2,O8,IF(B9&lt;$D$2,IF(AND(E9="T",E8="K2"),SUM($N$6:N8)/($D$2-B9),L8),0)),2)</f>
        <v>0</v>
      </c>
      <c r="M9" s="21">
        <f t="shared" ca="1" si="5"/>
        <v>0</v>
      </c>
      <c r="AC9" s="59">
        <v>400000</v>
      </c>
      <c r="AD9" s="58" t="s">
        <v>49</v>
      </c>
    </row>
    <row r="10" spans="1:30" x14ac:dyDescent="0.25">
      <c r="A10" s="41">
        <f t="shared" ca="1" si="0"/>
        <v>46039</v>
      </c>
      <c r="B10" s="20">
        <v>4</v>
      </c>
      <c r="C10" s="42">
        <f t="shared" si="1"/>
        <v>0</v>
      </c>
      <c r="D10" s="43">
        <f t="shared" si="6"/>
        <v>2.9000000000000001E-2</v>
      </c>
      <c r="E10" s="43" t="s">
        <v>43</v>
      </c>
      <c r="F10" s="45">
        <f t="shared" si="2"/>
        <v>0</v>
      </c>
      <c r="G10" s="42">
        <f t="shared" ca="1" si="3"/>
        <v>0</v>
      </c>
      <c r="H10" s="25">
        <f t="shared" ca="1" si="4"/>
        <v>0</v>
      </c>
      <c r="I10" s="20">
        <v>0</v>
      </c>
      <c r="J10" s="47">
        <v>0</v>
      </c>
      <c r="L10" s="48">
        <f>ROUND( IF(B10=$D$2,O9,IF(B10&lt;$D$2,IF(AND(E10="T",E9="K2"),SUM($N$6:N9)/($D$2-B10),L9),0)),2)</f>
        <v>0</v>
      </c>
      <c r="M10" s="21">
        <f t="shared" ca="1" si="5"/>
        <v>0</v>
      </c>
      <c r="AC10" s="59">
        <v>450000</v>
      </c>
      <c r="AD10" s="58" t="s">
        <v>49</v>
      </c>
    </row>
    <row r="11" spans="1:30" x14ac:dyDescent="0.25">
      <c r="A11" s="41">
        <f t="shared" ca="1" si="0"/>
        <v>46070</v>
      </c>
      <c r="B11" s="20">
        <v>5</v>
      </c>
      <c r="C11" s="42">
        <f t="shared" si="1"/>
        <v>0</v>
      </c>
      <c r="D11" s="43">
        <f t="shared" si="6"/>
        <v>2.9000000000000001E-2</v>
      </c>
      <c r="E11" s="43" t="s">
        <v>43</v>
      </c>
      <c r="F11" s="45">
        <f t="shared" si="2"/>
        <v>0</v>
      </c>
      <c r="G11" s="42">
        <f t="shared" ca="1" si="3"/>
        <v>0</v>
      </c>
      <c r="H11" s="25">
        <f t="shared" ca="1" si="4"/>
        <v>0</v>
      </c>
      <c r="I11" s="20">
        <v>0</v>
      </c>
      <c r="J11" s="47">
        <v>0</v>
      </c>
      <c r="L11" s="48">
        <f>ROUND( IF(B11=$D$2,O10,IF(B11&lt;$D$2,IF(AND(E11="T",E10="K2"),SUM($N$6:N10)/($D$2-B11),L10),0)),2)</f>
        <v>0</v>
      </c>
      <c r="M11" s="21">
        <f t="shared" ca="1" si="5"/>
        <v>0</v>
      </c>
      <c r="AC11" s="57">
        <v>500000</v>
      </c>
      <c r="AD11" s="58" t="s">
        <v>49</v>
      </c>
    </row>
    <row r="12" spans="1:30" x14ac:dyDescent="0.25">
      <c r="A12" s="41">
        <f t="shared" ca="1" si="0"/>
        <v>46098</v>
      </c>
      <c r="B12" s="20">
        <v>6</v>
      </c>
      <c r="C12" s="42">
        <f t="shared" si="1"/>
        <v>0</v>
      </c>
      <c r="D12" s="43">
        <f t="shared" si="6"/>
        <v>2.9000000000000001E-2</v>
      </c>
      <c r="E12" s="43" t="s">
        <v>43</v>
      </c>
      <c r="F12" s="45">
        <f t="shared" si="2"/>
        <v>0</v>
      </c>
      <c r="G12" s="42">
        <f t="shared" ca="1" si="3"/>
        <v>0</v>
      </c>
      <c r="H12" s="25">
        <f t="shared" ca="1" si="4"/>
        <v>0</v>
      </c>
      <c r="I12" s="20">
        <v>0</v>
      </c>
      <c r="J12" s="47">
        <v>0</v>
      </c>
      <c r="L12" s="48">
        <f>ROUND( IF(B12=$D$2,O11,IF(B12&lt;$D$2,IF(AND(E12="T",E11="K2"),SUM($N$6:N11)/($D$2-B12),L11),0)),2)</f>
        <v>0</v>
      </c>
      <c r="M12" s="21">
        <f t="shared" ca="1" si="5"/>
        <v>0</v>
      </c>
      <c r="AC12" s="59">
        <v>550000</v>
      </c>
      <c r="AD12" s="58" t="s">
        <v>49</v>
      </c>
    </row>
    <row r="13" spans="1:30" x14ac:dyDescent="0.25">
      <c r="A13" s="41">
        <f t="shared" ca="1" si="0"/>
        <v>46129</v>
      </c>
      <c r="B13" s="20">
        <v>7</v>
      </c>
      <c r="C13" s="42">
        <f t="shared" si="1"/>
        <v>0</v>
      </c>
      <c r="D13" s="43">
        <f t="shared" si="6"/>
        <v>2.9000000000000001E-2</v>
      </c>
      <c r="E13" s="43" t="s">
        <v>43</v>
      </c>
      <c r="F13" s="45">
        <f t="shared" si="2"/>
        <v>0</v>
      </c>
      <c r="G13" s="42">
        <f t="shared" ca="1" si="3"/>
        <v>0</v>
      </c>
      <c r="H13" s="25">
        <f t="shared" ca="1" si="4"/>
        <v>0</v>
      </c>
      <c r="I13" s="20">
        <v>0</v>
      </c>
      <c r="J13" s="47">
        <v>0</v>
      </c>
      <c r="L13" s="48">
        <f>ROUND( IF(B13=$D$2,O12,IF(B13&lt;$D$2,IF(AND(E13="T",E12="K2"),SUM($N$6:N12)/($D$2-B13),L12),0)),2)</f>
        <v>0</v>
      </c>
      <c r="M13" s="21">
        <f t="shared" ca="1" si="5"/>
        <v>0</v>
      </c>
      <c r="AC13" s="59">
        <v>600000</v>
      </c>
      <c r="AD13" s="58" t="s">
        <v>49</v>
      </c>
    </row>
    <row r="14" spans="1:30" x14ac:dyDescent="0.25">
      <c r="A14" s="41">
        <f t="shared" ca="1" si="0"/>
        <v>46159</v>
      </c>
      <c r="B14" s="20">
        <v>8</v>
      </c>
      <c r="C14" s="42">
        <f t="shared" si="1"/>
        <v>0</v>
      </c>
      <c r="D14" s="43">
        <f t="shared" si="6"/>
        <v>2.9000000000000001E-2</v>
      </c>
      <c r="E14" s="43" t="s">
        <v>43</v>
      </c>
      <c r="F14" s="45">
        <f t="shared" si="2"/>
        <v>0</v>
      </c>
      <c r="G14" s="42">
        <f t="shared" ca="1" si="3"/>
        <v>0</v>
      </c>
      <c r="H14" s="25">
        <f t="shared" ca="1" si="4"/>
        <v>0</v>
      </c>
      <c r="I14" s="20">
        <v>0</v>
      </c>
      <c r="J14" s="47">
        <v>0</v>
      </c>
      <c r="L14" s="48">
        <f>ROUND( IF(B14=$D$2,O13,IF(B14&lt;$D$2,IF(AND(E14="T",E13="K2"),SUM($N$6:N13)/($D$2-B14),L13),0)),2)</f>
        <v>0</v>
      </c>
      <c r="M14" s="21">
        <f t="shared" ca="1" si="5"/>
        <v>0</v>
      </c>
      <c r="AC14" s="59">
        <v>650000</v>
      </c>
      <c r="AD14" s="58" t="s">
        <v>49</v>
      </c>
    </row>
    <row r="15" spans="1:30" x14ac:dyDescent="0.25">
      <c r="A15" s="41">
        <f t="shared" ca="1" si="0"/>
        <v>46190</v>
      </c>
      <c r="B15" s="20">
        <v>9</v>
      </c>
      <c r="C15" s="42">
        <f t="shared" si="1"/>
        <v>0</v>
      </c>
      <c r="D15" s="43">
        <f t="shared" si="6"/>
        <v>2.9000000000000001E-2</v>
      </c>
      <c r="E15" s="43" t="s">
        <v>43</v>
      </c>
      <c r="F15" s="45">
        <f t="shared" si="2"/>
        <v>0</v>
      </c>
      <c r="G15" s="42">
        <f t="shared" ca="1" si="3"/>
        <v>0</v>
      </c>
      <c r="H15" s="25">
        <f t="shared" ca="1" si="4"/>
        <v>0</v>
      </c>
      <c r="I15" s="20">
        <v>0</v>
      </c>
      <c r="J15" s="47">
        <v>0</v>
      </c>
      <c r="L15" s="48">
        <f>ROUND( IF(B15=$D$2,O14,IF(B15&lt;$D$2,IF(AND(E15="T",E14="K2"),SUM($N$6:N14)/($D$2-B15),L14),0)),2)</f>
        <v>0</v>
      </c>
      <c r="M15" s="21">
        <f t="shared" ca="1" si="5"/>
        <v>0</v>
      </c>
      <c r="AC15" s="59">
        <v>700000</v>
      </c>
      <c r="AD15" s="58" t="s">
        <v>49</v>
      </c>
    </row>
    <row r="16" spans="1:30" x14ac:dyDescent="0.25">
      <c r="A16" s="41">
        <f t="shared" ca="1" si="0"/>
        <v>46220</v>
      </c>
      <c r="B16" s="20">
        <v>10</v>
      </c>
      <c r="C16" s="42">
        <f t="shared" si="1"/>
        <v>0</v>
      </c>
      <c r="D16" s="43">
        <f t="shared" si="6"/>
        <v>2.9000000000000001E-2</v>
      </c>
      <c r="E16" s="43" t="s">
        <v>43</v>
      </c>
      <c r="F16" s="45">
        <f t="shared" si="2"/>
        <v>0</v>
      </c>
      <c r="G16" s="42">
        <f t="shared" ca="1" si="3"/>
        <v>0</v>
      </c>
      <c r="H16" s="25">
        <f t="shared" ca="1" si="4"/>
        <v>0</v>
      </c>
      <c r="I16" s="20">
        <v>0</v>
      </c>
      <c r="J16" s="47">
        <v>0</v>
      </c>
      <c r="L16" s="48">
        <f>ROUND( IF(B16=$D$2,O15,IF(B16&lt;$D$2,IF(AND(E16="T",E15="K2"),SUM($N$6:N15)/($D$2-B16),L15),0)),2)</f>
        <v>0</v>
      </c>
      <c r="M16" s="21">
        <f t="shared" ca="1" si="5"/>
        <v>0</v>
      </c>
      <c r="AC16" s="59">
        <v>750000</v>
      </c>
      <c r="AD16" s="58" t="s">
        <v>49</v>
      </c>
    </row>
    <row r="17" spans="1:30" x14ac:dyDescent="0.25">
      <c r="A17" s="41">
        <f t="shared" ca="1" si="0"/>
        <v>46251</v>
      </c>
      <c r="B17" s="20">
        <v>11</v>
      </c>
      <c r="C17" s="42">
        <f t="shared" si="1"/>
        <v>0</v>
      </c>
      <c r="D17" s="43">
        <f t="shared" si="6"/>
        <v>2.9000000000000001E-2</v>
      </c>
      <c r="E17" s="43" t="s">
        <v>43</v>
      </c>
      <c r="F17" s="45">
        <f t="shared" si="2"/>
        <v>0</v>
      </c>
      <c r="G17" s="42">
        <f t="shared" ca="1" si="3"/>
        <v>0</v>
      </c>
      <c r="H17" s="25">
        <f t="shared" ca="1" si="4"/>
        <v>0</v>
      </c>
      <c r="I17" s="20">
        <v>0</v>
      </c>
      <c r="J17" s="47">
        <v>0</v>
      </c>
      <c r="L17" s="48">
        <f>ROUND( IF(B17=$D$2,O16,IF(B17&lt;$D$2,IF(AND(E17="T",E16="K2"),SUM($N$6:N16)/($D$2-B17),L16),0)),2)</f>
        <v>0</v>
      </c>
      <c r="M17" s="21">
        <f t="shared" ca="1" si="5"/>
        <v>0</v>
      </c>
      <c r="AC17" s="59">
        <v>800000</v>
      </c>
      <c r="AD17" s="58" t="s">
        <v>49</v>
      </c>
    </row>
    <row r="18" spans="1:30" x14ac:dyDescent="0.25">
      <c r="A18" s="41">
        <f t="shared" ca="1" si="0"/>
        <v>46282</v>
      </c>
      <c r="B18" s="20">
        <v>12</v>
      </c>
      <c r="C18" s="42">
        <f t="shared" si="1"/>
        <v>0</v>
      </c>
      <c r="D18" s="43">
        <f t="shared" si="6"/>
        <v>2.9000000000000001E-2</v>
      </c>
      <c r="E18" s="43" t="s">
        <v>43</v>
      </c>
      <c r="F18" s="45">
        <f t="shared" si="2"/>
        <v>0</v>
      </c>
      <c r="G18" s="42">
        <f t="shared" ca="1" si="3"/>
        <v>0</v>
      </c>
      <c r="H18" s="25">
        <f t="shared" ca="1" si="4"/>
        <v>0</v>
      </c>
      <c r="I18" s="20">
        <v>0</v>
      </c>
      <c r="J18" s="47">
        <v>0</v>
      </c>
      <c r="L18" s="48">
        <f>ROUND( IF(B18=$D$2,O17,IF(B18&lt;$D$2,IF(AND(E18="T",E17="K2"),SUM($N$6:N17)/($D$2-B18),L17),0)),2)</f>
        <v>0</v>
      </c>
      <c r="M18" s="21">
        <f t="shared" ca="1" si="5"/>
        <v>0</v>
      </c>
      <c r="AC18" s="59">
        <v>850000</v>
      </c>
      <c r="AD18" s="58" t="s">
        <v>49</v>
      </c>
    </row>
    <row r="19" spans="1:30" x14ac:dyDescent="0.25">
      <c r="A19" s="41">
        <f t="shared" ca="1" si="0"/>
        <v>46312</v>
      </c>
      <c r="B19" s="20">
        <v>13</v>
      </c>
      <c r="C19" s="42">
        <f t="shared" si="1"/>
        <v>0</v>
      </c>
      <c r="D19" s="43">
        <f t="shared" si="6"/>
        <v>2.9000000000000001E-2</v>
      </c>
      <c r="E19" s="43" t="s">
        <v>43</v>
      </c>
      <c r="F19" s="45">
        <f t="shared" si="2"/>
        <v>0</v>
      </c>
      <c r="G19" s="42">
        <f t="shared" ca="1" si="3"/>
        <v>0</v>
      </c>
      <c r="H19" s="25">
        <f t="shared" ca="1" si="4"/>
        <v>0</v>
      </c>
      <c r="I19" s="20">
        <v>0</v>
      </c>
      <c r="J19" s="47">
        <v>0</v>
      </c>
      <c r="L19" s="48">
        <f>ROUND( IF(B19=$D$2,O18,IF(B19&lt;$D$2,IF(AND(E19="T",E18="K2"),SUM($N$6:N18)/($D$2-B19),L18),0)),2)</f>
        <v>0</v>
      </c>
      <c r="M19" s="21">
        <f t="shared" ca="1" si="5"/>
        <v>0</v>
      </c>
      <c r="AC19" s="59">
        <v>900000</v>
      </c>
      <c r="AD19" s="58" t="s">
        <v>49</v>
      </c>
    </row>
    <row r="20" spans="1:30" x14ac:dyDescent="0.25">
      <c r="A20" s="41">
        <f t="shared" ca="1" si="0"/>
        <v>46343</v>
      </c>
      <c r="B20" s="20">
        <v>14</v>
      </c>
      <c r="C20" s="42">
        <f t="shared" si="1"/>
        <v>0</v>
      </c>
      <c r="D20" s="43">
        <f t="shared" si="6"/>
        <v>2.9000000000000001E-2</v>
      </c>
      <c r="E20" s="43" t="s">
        <v>43</v>
      </c>
      <c r="F20" s="45">
        <f t="shared" si="2"/>
        <v>0</v>
      </c>
      <c r="G20" s="42">
        <f t="shared" ca="1" si="3"/>
        <v>0</v>
      </c>
      <c r="H20" s="25">
        <f t="shared" ca="1" si="4"/>
        <v>0</v>
      </c>
      <c r="I20" s="20">
        <v>0</v>
      </c>
      <c r="J20" s="47">
        <v>0</v>
      </c>
      <c r="L20" s="48">
        <f>ROUND( IF(B20=$D$2,O19,IF(B20&lt;$D$2,IF(AND(E20="T",E19="K2"),SUM($N$6:N19)/($D$2-B20),L19),0)),2)</f>
        <v>0</v>
      </c>
      <c r="M20" s="21">
        <f t="shared" ca="1" si="5"/>
        <v>0</v>
      </c>
      <c r="AC20" s="59">
        <v>950000</v>
      </c>
      <c r="AD20" s="58" t="s">
        <v>49</v>
      </c>
    </row>
    <row r="21" spans="1:30" x14ac:dyDescent="0.25">
      <c r="A21" s="41">
        <f t="shared" ca="1" si="0"/>
        <v>46373</v>
      </c>
      <c r="B21" s="20">
        <v>15</v>
      </c>
      <c r="C21" s="42">
        <f t="shared" si="1"/>
        <v>0</v>
      </c>
      <c r="D21" s="43">
        <f t="shared" si="6"/>
        <v>2.9000000000000001E-2</v>
      </c>
      <c r="E21" s="43" t="s">
        <v>43</v>
      </c>
      <c r="F21" s="45">
        <f t="shared" si="2"/>
        <v>0</v>
      </c>
      <c r="G21" s="42">
        <f t="shared" ca="1" si="3"/>
        <v>0</v>
      </c>
      <c r="H21" s="25">
        <f t="shared" ca="1" si="4"/>
        <v>0</v>
      </c>
      <c r="I21" s="20">
        <v>0</v>
      </c>
      <c r="J21" s="47">
        <v>0</v>
      </c>
      <c r="L21" s="48">
        <f>ROUND( IF(B21=$D$2,O20,IF(B21&lt;$D$2,IF(AND(E21="T",E20="K2"),SUM($N$6:N20)/($D$2-B21),L20),0)),2)</f>
        <v>0</v>
      </c>
      <c r="M21" s="21">
        <f t="shared" ca="1" si="5"/>
        <v>0</v>
      </c>
      <c r="AC21" s="59">
        <v>1000000</v>
      </c>
      <c r="AD21" s="60">
        <f>(20000+(AC21-500000)*1%)*15%</f>
        <v>3750</v>
      </c>
    </row>
    <row r="22" spans="1:30" x14ac:dyDescent="0.25">
      <c r="A22" s="41">
        <f t="shared" ca="1" si="0"/>
        <v>46404</v>
      </c>
      <c r="B22" s="20">
        <v>16</v>
      </c>
      <c r="C22" s="42">
        <f t="shared" si="1"/>
        <v>0</v>
      </c>
      <c r="D22" s="43">
        <f t="shared" si="6"/>
        <v>2.9000000000000001E-2</v>
      </c>
      <c r="E22" s="43" t="s">
        <v>43</v>
      </c>
      <c r="F22" s="45">
        <f t="shared" si="2"/>
        <v>0</v>
      </c>
      <c r="G22" s="42">
        <f t="shared" ca="1" si="3"/>
        <v>0</v>
      </c>
      <c r="H22" s="25">
        <f t="shared" ca="1" si="4"/>
        <v>0</v>
      </c>
      <c r="I22" s="20">
        <v>0</v>
      </c>
      <c r="J22" s="47">
        <v>0</v>
      </c>
      <c r="L22" s="48">
        <f>ROUND( IF(B22=$D$2,O21,IF(B22&lt;$D$2,IF(AND(E22="T",E21="K2"),SUM($N$6:N21)/($D$2-B22),L21),0)),2)</f>
        <v>0</v>
      </c>
      <c r="M22" s="21">
        <f t="shared" ca="1" si="5"/>
        <v>0</v>
      </c>
      <c r="AC22" s="59">
        <v>1050000</v>
      </c>
      <c r="AD22" s="60">
        <f t="shared" ref="AD22:AD85" si="7">(20000+(AC22-500000)*1%)*15%</f>
        <v>3825</v>
      </c>
    </row>
    <row r="23" spans="1:30" x14ac:dyDescent="0.25">
      <c r="A23" s="41">
        <f t="shared" ca="1" si="0"/>
        <v>46435</v>
      </c>
      <c r="B23" s="20">
        <v>17</v>
      </c>
      <c r="C23" s="42">
        <f t="shared" si="1"/>
        <v>0</v>
      </c>
      <c r="D23" s="43">
        <f t="shared" si="6"/>
        <v>2.9000000000000001E-2</v>
      </c>
      <c r="E23" s="43" t="s">
        <v>43</v>
      </c>
      <c r="F23" s="45">
        <f t="shared" si="2"/>
        <v>0</v>
      </c>
      <c r="G23" s="42">
        <f t="shared" ca="1" si="3"/>
        <v>0</v>
      </c>
      <c r="H23" s="25">
        <f t="shared" ca="1" si="4"/>
        <v>0</v>
      </c>
      <c r="I23" s="20">
        <v>0</v>
      </c>
      <c r="J23" s="47">
        <v>0</v>
      </c>
      <c r="L23" s="48">
        <f>ROUND( IF(B23=$D$2,O22,IF(B23&lt;$D$2,IF(AND(E23="T",E22="K2"),SUM($N$6:N22)/($D$2-B23),L22),0)),2)</f>
        <v>0</v>
      </c>
      <c r="M23" s="21">
        <f t="shared" ca="1" si="5"/>
        <v>0</v>
      </c>
      <c r="AC23" s="59">
        <v>1100000</v>
      </c>
      <c r="AD23" s="60">
        <f t="shared" si="7"/>
        <v>3900</v>
      </c>
    </row>
    <row r="24" spans="1:30" x14ac:dyDescent="0.25">
      <c r="A24" s="41">
        <f t="shared" ca="1" si="0"/>
        <v>46463</v>
      </c>
      <c r="B24" s="20">
        <v>18</v>
      </c>
      <c r="C24" s="42">
        <f t="shared" si="1"/>
        <v>0</v>
      </c>
      <c r="D24" s="43">
        <f t="shared" si="6"/>
        <v>2.9000000000000001E-2</v>
      </c>
      <c r="E24" s="43" t="s">
        <v>43</v>
      </c>
      <c r="F24" s="45">
        <f t="shared" si="2"/>
        <v>0</v>
      </c>
      <c r="G24" s="42">
        <f t="shared" ca="1" si="3"/>
        <v>0</v>
      </c>
      <c r="H24" s="25">
        <f t="shared" ca="1" si="4"/>
        <v>0</v>
      </c>
      <c r="I24" s="20">
        <v>0</v>
      </c>
      <c r="J24" s="47">
        <v>0</v>
      </c>
      <c r="L24" s="48">
        <f>ROUND( IF(B24=$D$2,O23,IF(B24&lt;$D$2,IF(AND(E24="T",E23="K2"),SUM($N$6:N23)/($D$2-B24),L23),0)),2)</f>
        <v>0</v>
      </c>
      <c r="M24" s="21">
        <f t="shared" ca="1" si="5"/>
        <v>0</v>
      </c>
      <c r="AC24" s="59">
        <v>1150000</v>
      </c>
      <c r="AD24" s="60">
        <f t="shared" si="7"/>
        <v>3975</v>
      </c>
    </row>
    <row r="25" spans="1:30" x14ac:dyDescent="0.25">
      <c r="A25" s="41">
        <f t="shared" ca="1" si="0"/>
        <v>46494</v>
      </c>
      <c r="B25" s="20">
        <v>19</v>
      </c>
      <c r="C25" s="42">
        <f t="shared" si="1"/>
        <v>0</v>
      </c>
      <c r="D25" s="43">
        <f t="shared" si="6"/>
        <v>2.9000000000000001E-2</v>
      </c>
      <c r="E25" s="43" t="s">
        <v>43</v>
      </c>
      <c r="F25" s="45">
        <f t="shared" si="2"/>
        <v>0</v>
      </c>
      <c r="G25" s="42">
        <f t="shared" ca="1" si="3"/>
        <v>0</v>
      </c>
      <c r="H25" s="25">
        <f t="shared" ca="1" si="4"/>
        <v>0</v>
      </c>
      <c r="I25" s="20">
        <v>0</v>
      </c>
      <c r="J25" s="47">
        <v>0</v>
      </c>
      <c r="L25" s="48">
        <f>ROUND( IF(B25=$D$2,O24,IF(B25&lt;$D$2,IF(AND(E25="T",E24="K2"),SUM($N$6:N24)/($D$2-B25),L24),0)),2)</f>
        <v>0</v>
      </c>
      <c r="M25" s="21">
        <f t="shared" ca="1" si="5"/>
        <v>0</v>
      </c>
      <c r="AC25" s="59">
        <v>1200000</v>
      </c>
      <c r="AD25" s="60">
        <f t="shared" si="7"/>
        <v>4050</v>
      </c>
    </row>
    <row r="26" spans="1:30" x14ac:dyDescent="0.25">
      <c r="A26" s="41">
        <f t="shared" ca="1" si="0"/>
        <v>46524</v>
      </c>
      <c r="B26" s="20">
        <v>20</v>
      </c>
      <c r="C26" s="42">
        <f t="shared" si="1"/>
        <v>0</v>
      </c>
      <c r="D26" s="43">
        <f t="shared" si="6"/>
        <v>2.9000000000000001E-2</v>
      </c>
      <c r="E26" s="43" t="s">
        <v>43</v>
      </c>
      <c r="F26" s="45">
        <f t="shared" si="2"/>
        <v>0</v>
      </c>
      <c r="G26" s="42">
        <f t="shared" ca="1" si="3"/>
        <v>0</v>
      </c>
      <c r="H26" s="25">
        <f t="shared" ca="1" si="4"/>
        <v>0</v>
      </c>
      <c r="I26" s="20">
        <v>0</v>
      </c>
      <c r="J26" s="47">
        <v>0</v>
      </c>
      <c r="L26" s="48">
        <f>ROUND( IF(B26=$D$2,O25,IF(B26&lt;$D$2,IF(AND(E26="T",E25="K2"),SUM($N$6:N25)/($D$2-B26),L25),0)),2)</f>
        <v>0</v>
      </c>
      <c r="M26" s="21">
        <f t="shared" ca="1" si="5"/>
        <v>0</v>
      </c>
      <c r="AC26" s="59">
        <v>1250000</v>
      </c>
      <c r="AD26" s="60">
        <f t="shared" si="7"/>
        <v>4125</v>
      </c>
    </row>
    <row r="27" spans="1:30" x14ac:dyDescent="0.25">
      <c r="A27" s="41">
        <f t="shared" ca="1" si="0"/>
        <v>46555</v>
      </c>
      <c r="B27" s="20">
        <v>21</v>
      </c>
      <c r="C27" s="42">
        <f t="shared" si="1"/>
        <v>0</v>
      </c>
      <c r="D27" s="43">
        <f t="shared" si="6"/>
        <v>2.9000000000000001E-2</v>
      </c>
      <c r="E27" s="43" t="s">
        <v>43</v>
      </c>
      <c r="F27" s="45">
        <f t="shared" si="2"/>
        <v>0</v>
      </c>
      <c r="G27" s="42">
        <f t="shared" ca="1" si="3"/>
        <v>0</v>
      </c>
      <c r="H27" s="25">
        <f t="shared" ca="1" si="4"/>
        <v>0</v>
      </c>
      <c r="I27" s="20">
        <v>0</v>
      </c>
      <c r="J27" s="47">
        <v>0</v>
      </c>
      <c r="L27" s="48">
        <f>ROUND( IF(B27=$D$2,O26,IF(B27&lt;$D$2,IF(AND(E27="T",E26="K2"),SUM($N$6:N26)/($D$2-B27),L26),0)),2)</f>
        <v>0</v>
      </c>
      <c r="M27" s="21">
        <f t="shared" ca="1" si="5"/>
        <v>0</v>
      </c>
      <c r="AC27" s="59">
        <v>1300000</v>
      </c>
      <c r="AD27" s="60">
        <f t="shared" si="7"/>
        <v>4200</v>
      </c>
    </row>
    <row r="28" spans="1:30" x14ac:dyDescent="0.25">
      <c r="A28" s="41">
        <f t="shared" ca="1" si="0"/>
        <v>46585</v>
      </c>
      <c r="B28" s="20">
        <v>22</v>
      </c>
      <c r="C28" s="42">
        <f t="shared" si="1"/>
        <v>0</v>
      </c>
      <c r="D28" s="43">
        <f t="shared" si="6"/>
        <v>2.9000000000000001E-2</v>
      </c>
      <c r="E28" s="43" t="s">
        <v>43</v>
      </c>
      <c r="F28" s="45">
        <f t="shared" si="2"/>
        <v>0</v>
      </c>
      <c r="G28" s="42">
        <f t="shared" ca="1" si="3"/>
        <v>0</v>
      </c>
      <c r="H28" s="25">
        <f t="shared" ca="1" si="4"/>
        <v>0</v>
      </c>
      <c r="I28" s="20">
        <v>0</v>
      </c>
      <c r="J28" s="47">
        <v>0</v>
      </c>
      <c r="L28" s="48">
        <f>ROUND( IF(B28=$D$2,O27,IF(B28&lt;$D$2,IF(AND(E28="T",E27="K2"),SUM($N$6:N27)/($D$2-B28),L27),0)),2)</f>
        <v>0</v>
      </c>
      <c r="M28" s="21">
        <f t="shared" ca="1" si="5"/>
        <v>0</v>
      </c>
      <c r="AC28" s="59">
        <v>1350000</v>
      </c>
      <c r="AD28" s="60">
        <f t="shared" si="7"/>
        <v>4275</v>
      </c>
    </row>
    <row r="29" spans="1:30" x14ac:dyDescent="0.25">
      <c r="A29" s="41">
        <f t="shared" ca="1" si="0"/>
        <v>46616</v>
      </c>
      <c r="B29" s="20">
        <v>23</v>
      </c>
      <c r="C29" s="42">
        <f t="shared" si="1"/>
        <v>0</v>
      </c>
      <c r="D29" s="43">
        <f t="shared" si="6"/>
        <v>2.9000000000000001E-2</v>
      </c>
      <c r="E29" s="43" t="s">
        <v>43</v>
      </c>
      <c r="F29" s="45">
        <f t="shared" si="2"/>
        <v>0</v>
      </c>
      <c r="G29" s="42">
        <f t="shared" ca="1" si="3"/>
        <v>0</v>
      </c>
      <c r="H29" s="25">
        <f t="shared" ca="1" si="4"/>
        <v>0</v>
      </c>
      <c r="I29" s="20">
        <v>0</v>
      </c>
      <c r="J29" s="47">
        <v>0</v>
      </c>
      <c r="L29" s="48">
        <f>ROUND( IF(B29=$D$2,O28,IF(B29&lt;$D$2,IF(AND(E29="T",E28="K2"),SUM($N$6:N28)/($D$2-B29),L28),0)),2)</f>
        <v>0</v>
      </c>
      <c r="M29" s="21">
        <f t="shared" ca="1" si="5"/>
        <v>0</v>
      </c>
      <c r="AC29" s="59">
        <v>1400000</v>
      </c>
      <c r="AD29" s="60">
        <f t="shared" si="7"/>
        <v>4350</v>
      </c>
    </row>
    <row r="30" spans="1:30" x14ac:dyDescent="0.25">
      <c r="A30" s="41">
        <f t="shared" ca="1" si="0"/>
        <v>46647</v>
      </c>
      <c r="B30" s="20">
        <v>24</v>
      </c>
      <c r="C30" s="42">
        <f t="shared" si="1"/>
        <v>0</v>
      </c>
      <c r="D30" s="43">
        <f t="shared" si="6"/>
        <v>2.9000000000000001E-2</v>
      </c>
      <c r="E30" s="43" t="s">
        <v>43</v>
      </c>
      <c r="F30" s="45">
        <f t="shared" si="2"/>
        <v>0</v>
      </c>
      <c r="G30" s="42">
        <f t="shared" ca="1" si="3"/>
        <v>0</v>
      </c>
      <c r="H30" s="25">
        <f t="shared" ca="1" si="4"/>
        <v>0</v>
      </c>
      <c r="I30" s="20">
        <v>0</v>
      </c>
      <c r="J30" s="47">
        <v>0</v>
      </c>
      <c r="L30" s="48">
        <f>ROUND( IF(B30=$D$2,O29,IF(B30&lt;$D$2,IF(AND(E30="T",E29="K2"),SUM($N$6:N29)/($D$2-B30),L29),0)),2)</f>
        <v>0</v>
      </c>
      <c r="M30" s="21">
        <f t="shared" ca="1" si="5"/>
        <v>0</v>
      </c>
      <c r="AC30" s="59">
        <v>1450000</v>
      </c>
      <c r="AD30" s="60">
        <f t="shared" si="7"/>
        <v>4425</v>
      </c>
    </row>
    <row r="31" spans="1:30" x14ac:dyDescent="0.25">
      <c r="A31" s="41">
        <f t="shared" ca="1" si="0"/>
        <v>46677</v>
      </c>
      <c r="B31" s="20">
        <v>25</v>
      </c>
      <c r="C31" s="42">
        <f t="shared" si="1"/>
        <v>0</v>
      </c>
      <c r="D31" s="43">
        <f t="shared" si="6"/>
        <v>2.9000000000000001E-2</v>
      </c>
      <c r="E31" s="43" t="s">
        <v>43</v>
      </c>
      <c r="F31" s="45">
        <f t="shared" si="2"/>
        <v>0</v>
      </c>
      <c r="G31" s="42">
        <f t="shared" ca="1" si="3"/>
        <v>0</v>
      </c>
      <c r="H31" s="25">
        <f t="shared" ca="1" si="4"/>
        <v>0</v>
      </c>
      <c r="I31" s="20">
        <v>0</v>
      </c>
      <c r="J31" s="47">
        <v>0</v>
      </c>
      <c r="L31" s="48">
        <f>ROUND( IF(B31=$D$2,O30,IF(B31&lt;$D$2,IF(AND(E31="T",E30="K2"),SUM($N$6:N30)/($D$2-B31+1),L30),0)),2)</f>
        <v>0</v>
      </c>
      <c r="M31" s="21">
        <f t="shared" ca="1" si="5"/>
        <v>0</v>
      </c>
      <c r="AC31" s="59">
        <v>1500000</v>
      </c>
      <c r="AD31" s="60">
        <f t="shared" si="7"/>
        <v>4500</v>
      </c>
    </row>
    <row r="32" spans="1:30" x14ac:dyDescent="0.25">
      <c r="A32" s="41">
        <f t="shared" ca="1" si="0"/>
        <v>46708</v>
      </c>
      <c r="B32" s="20">
        <v>26</v>
      </c>
      <c r="C32" s="42">
        <f t="shared" si="1"/>
        <v>0</v>
      </c>
      <c r="D32" s="43">
        <f t="shared" si="6"/>
        <v>2.9000000000000001E-2</v>
      </c>
      <c r="E32" s="43" t="s">
        <v>43</v>
      </c>
      <c r="F32" s="45">
        <f t="shared" si="2"/>
        <v>0</v>
      </c>
      <c r="G32" s="42">
        <f t="shared" ca="1" si="3"/>
        <v>0</v>
      </c>
      <c r="H32" s="25">
        <f t="shared" ca="1" si="4"/>
        <v>0</v>
      </c>
      <c r="I32" s="20">
        <v>0</v>
      </c>
      <c r="J32" s="47">
        <v>0</v>
      </c>
      <c r="L32" s="48">
        <f>ROUND( IF(B32=$D$2,O31,IF(B32&lt;$D$2,IF(AND(E32="T",E31="K2"),SUM($N$6:N31)/($D$2-B32+1),L31),0)),2)</f>
        <v>0</v>
      </c>
      <c r="M32" s="21">
        <f t="shared" ca="1" si="5"/>
        <v>0</v>
      </c>
      <c r="AC32" s="59">
        <v>1550000</v>
      </c>
      <c r="AD32" s="60">
        <f t="shared" si="7"/>
        <v>4575</v>
      </c>
    </row>
    <row r="33" spans="1:30" x14ac:dyDescent="0.25">
      <c r="A33" s="41">
        <f t="shared" ca="1" si="0"/>
        <v>46738</v>
      </c>
      <c r="B33" s="20">
        <v>27</v>
      </c>
      <c r="C33" s="42">
        <f t="shared" si="1"/>
        <v>0</v>
      </c>
      <c r="D33" s="43">
        <f t="shared" si="6"/>
        <v>2.9000000000000001E-2</v>
      </c>
      <c r="E33" s="43" t="s">
        <v>43</v>
      </c>
      <c r="F33" s="45">
        <f t="shared" si="2"/>
        <v>0</v>
      </c>
      <c r="G33" s="42">
        <f t="shared" ca="1" si="3"/>
        <v>0</v>
      </c>
      <c r="H33" s="25">
        <f t="shared" ca="1" si="4"/>
        <v>0</v>
      </c>
      <c r="I33" s="20">
        <v>0</v>
      </c>
      <c r="J33" s="47">
        <v>0</v>
      </c>
      <c r="L33" s="48">
        <f>ROUND( IF(B33=$D$2,O32,IF(B33&lt;$D$2,IF(AND(E33="T",E32="K2"),SUM($N$6:N32)/($D$2-B33+1),L32),0)),2)</f>
        <v>0</v>
      </c>
      <c r="M33" s="21">
        <f t="shared" ca="1" si="5"/>
        <v>0</v>
      </c>
      <c r="AC33" s="59">
        <v>1600000</v>
      </c>
      <c r="AD33" s="60">
        <f t="shared" si="7"/>
        <v>4650</v>
      </c>
    </row>
    <row r="34" spans="1:30" x14ac:dyDescent="0.25">
      <c r="A34" s="41">
        <f t="shared" ca="1" si="0"/>
        <v>46769</v>
      </c>
      <c r="B34" s="20">
        <v>28</v>
      </c>
      <c r="C34" s="42">
        <f t="shared" si="1"/>
        <v>0</v>
      </c>
      <c r="D34" s="43">
        <f t="shared" si="6"/>
        <v>2.9000000000000001E-2</v>
      </c>
      <c r="E34" s="43" t="s">
        <v>43</v>
      </c>
      <c r="F34" s="45">
        <f t="shared" si="2"/>
        <v>0</v>
      </c>
      <c r="G34" s="42">
        <f t="shared" ca="1" si="3"/>
        <v>0</v>
      </c>
      <c r="H34" s="25">
        <f t="shared" ca="1" si="4"/>
        <v>0</v>
      </c>
      <c r="I34" s="20">
        <v>0</v>
      </c>
      <c r="J34" s="47">
        <v>0</v>
      </c>
      <c r="L34" s="48">
        <f>ROUND( IF(B34=$D$2,O33,IF(B34&lt;$D$2,IF(AND(E34="T",E33="K2"),SUM($N$6:N33)/($D$2-B34+1),L33),0)),2)</f>
        <v>0</v>
      </c>
      <c r="M34" s="21">
        <f t="shared" ca="1" si="5"/>
        <v>0</v>
      </c>
      <c r="AC34" s="59">
        <v>1650000</v>
      </c>
      <c r="AD34" s="60">
        <f t="shared" si="7"/>
        <v>4725</v>
      </c>
    </row>
    <row r="35" spans="1:30" x14ac:dyDescent="0.25">
      <c r="A35" s="41">
        <f t="shared" ca="1" si="0"/>
        <v>46800</v>
      </c>
      <c r="B35" s="20">
        <v>29</v>
      </c>
      <c r="C35" s="42">
        <f t="shared" si="1"/>
        <v>0</v>
      </c>
      <c r="D35" s="43">
        <f t="shared" si="6"/>
        <v>2.9000000000000001E-2</v>
      </c>
      <c r="E35" s="43" t="s">
        <v>43</v>
      </c>
      <c r="F35" s="45">
        <f t="shared" si="2"/>
        <v>0</v>
      </c>
      <c r="G35" s="42">
        <f t="shared" ca="1" si="3"/>
        <v>0</v>
      </c>
      <c r="H35" s="25">
        <f t="shared" ca="1" si="4"/>
        <v>0</v>
      </c>
      <c r="I35" s="20">
        <v>0</v>
      </c>
      <c r="J35" s="47">
        <v>0</v>
      </c>
      <c r="L35" s="48">
        <f>ROUND( IF(B35=$D$2,O34,IF(B35&lt;$D$2,IF(AND(E35="T",E34="K2"),SUM($N$6:N34)/($D$2-B35+1),L34),0)),2)</f>
        <v>0</v>
      </c>
      <c r="M35" s="21">
        <f t="shared" ca="1" si="5"/>
        <v>0</v>
      </c>
      <c r="AC35" s="59">
        <v>1700000</v>
      </c>
      <c r="AD35" s="60">
        <f t="shared" si="7"/>
        <v>4800</v>
      </c>
    </row>
    <row r="36" spans="1:30" x14ac:dyDescent="0.25">
      <c r="A36" s="41">
        <f t="shared" ca="1" si="0"/>
        <v>46829</v>
      </c>
      <c r="B36" s="20">
        <v>30</v>
      </c>
      <c r="C36" s="42">
        <f t="shared" si="1"/>
        <v>0</v>
      </c>
      <c r="D36" s="43">
        <f t="shared" si="6"/>
        <v>2.9000000000000001E-2</v>
      </c>
      <c r="E36" s="43" t="s">
        <v>43</v>
      </c>
      <c r="F36" s="45">
        <f t="shared" si="2"/>
        <v>0</v>
      </c>
      <c r="G36" s="42">
        <f t="shared" ca="1" si="3"/>
        <v>0</v>
      </c>
      <c r="H36" s="25">
        <f t="shared" ca="1" si="4"/>
        <v>0</v>
      </c>
      <c r="I36" s="20">
        <v>0</v>
      </c>
      <c r="J36" s="47">
        <v>0</v>
      </c>
      <c r="L36" s="48">
        <f>ROUND( IF(B36=$D$2,O35,IF(B36&lt;$D$2,IF(AND(E36="T",E35="K2"),SUM($N$6:N35)/($D$2-B36+1),L35),0)),2)</f>
        <v>0</v>
      </c>
      <c r="M36" s="21">
        <f t="shared" ca="1" si="5"/>
        <v>0</v>
      </c>
      <c r="AC36" s="59">
        <v>1750000</v>
      </c>
      <c r="AD36" s="60">
        <f t="shared" si="7"/>
        <v>4875</v>
      </c>
    </row>
    <row r="37" spans="1:30" x14ac:dyDescent="0.25">
      <c r="A37" s="41">
        <f t="shared" ca="1" si="0"/>
        <v>46860</v>
      </c>
      <c r="B37" s="20">
        <v>31</v>
      </c>
      <c r="C37" s="42">
        <f t="shared" si="1"/>
        <v>0</v>
      </c>
      <c r="D37" s="43">
        <f t="shared" si="6"/>
        <v>2.9000000000000001E-2</v>
      </c>
      <c r="E37" s="43" t="s">
        <v>43</v>
      </c>
      <c r="F37" s="45">
        <f t="shared" si="2"/>
        <v>0</v>
      </c>
      <c r="G37" s="42">
        <f t="shared" ca="1" si="3"/>
        <v>0</v>
      </c>
      <c r="H37" s="25">
        <f t="shared" ca="1" si="4"/>
        <v>0</v>
      </c>
      <c r="I37" s="20">
        <v>0</v>
      </c>
      <c r="J37" s="47">
        <v>0</v>
      </c>
      <c r="L37" s="48">
        <f>ROUND( IF(B37=$D$2,O36,IF(B37&lt;$D$2,IF(AND(E37="T",E36="K2"),SUM($N$6:N36)/($D$2-B37+1),L36),0)),2)</f>
        <v>0</v>
      </c>
      <c r="M37" s="21">
        <f t="shared" ca="1" si="5"/>
        <v>0</v>
      </c>
      <c r="AC37" s="59">
        <v>1800000</v>
      </c>
      <c r="AD37" s="60">
        <f t="shared" si="7"/>
        <v>4950</v>
      </c>
    </row>
    <row r="38" spans="1:30" x14ac:dyDescent="0.25">
      <c r="A38" s="41">
        <f t="shared" ca="1" si="0"/>
        <v>46890</v>
      </c>
      <c r="B38" s="20">
        <v>32</v>
      </c>
      <c r="C38" s="42">
        <f t="shared" si="1"/>
        <v>0</v>
      </c>
      <c r="D38" s="43">
        <f t="shared" si="6"/>
        <v>2.9000000000000001E-2</v>
      </c>
      <c r="E38" s="43" t="s">
        <v>43</v>
      </c>
      <c r="F38" s="45">
        <f t="shared" si="2"/>
        <v>0</v>
      </c>
      <c r="G38" s="42">
        <f t="shared" ca="1" si="3"/>
        <v>0</v>
      </c>
      <c r="H38" s="25">
        <f t="shared" ca="1" si="4"/>
        <v>0</v>
      </c>
      <c r="I38" s="20">
        <v>0</v>
      </c>
      <c r="J38" s="47">
        <v>0</v>
      </c>
      <c r="L38" s="48">
        <f>ROUND( IF(B38=$D$2,O37,IF(B38&lt;$D$2,IF(AND(E38="T",E37="K2"),SUM($N$6:N37)/($D$2-B38+1),L37),0)),2)</f>
        <v>0</v>
      </c>
      <c r="M38" s="21">
        <f t="shared" ca="1" si="5"/>
        <v>0</v>
      </c>
      <c r="AC38" s="59">
        <v>1850000</v>
      </c>
      <c r="AD38" s="60">
        <f t="shared" si="7"/>
        <v>5025</v>
      </c>
    </row>
    <row r="39" spans="1:30" x14ac:dyDescent="0.25">
      <c r="A39" s="41">
        <f t="shared" ca="1" si="0"/>
        <v>46921</v>
      </c>
      <c r="B39" s="20">
        <v>33</v>
      </c>
      <c r="C39" s="42">
        <f t="shared" si="1"/>
        <v>0</v>
      </c>
      <c r="D39" s="43">
        <f t="shared" si="6"/>
        <v>2.9000000000000001E-2</v>
      </c>
      <c r="E39" s="43" t="s">
        <v>43</v>
      </c>
      <c r="F39" s="45">
        <f t="shared" si="2"/>
        <v>0</v>
      </c>
      <c r="G39" s="42">
        <f t="shared" ca="1" si="3"/>
        <v>0</v>
      </c>
      <c r="H39" s="25">
        <f t="shared" ca="1" si="4"/>
        <v>0</v>
      </c>
      <c r="I39" s="20">
        <v>0</v>
      </c>
      <c r="J39" s="47">
        <v>0</v>
      </c>
      <c r="L39" s="48">
        <f>ROUND( IF(B39=$D$2,O38,IF(B39&lt;$D$2,IF(AND(E39="T",E38="K2"),SUM($N$6:N38)/($D$2-B39+1),L38),0)),2)</f>
        <v>0</v>
      </c>
      <c r="M39" s="21">
        <f t="shared" ca="1" si="5"/>
        <v>0</v>
      </c>
      <c r="AC39" s="59">
        <v>1900000</v>
      </c>
      <c r="AD39" s="60">
        <f t="shared" si="7"/>
        <v>5100</v>
      </c>
    </row>
    <row r="40" spans="1:30" x14ac:dyDescent="0.25">
      <c r="A40" s="41">
        <f t="shared" ca="1" si="0"/>
        <v>46951</v>
      </c>
      <c r="B40" s="20">
        <v>34</v>
      </c>
      <c r="C40" s="42">
        <f t="shared" si="1"/>
        <v>0</v>
      </c>
      <c r="D40" s="43">
        <f t="shared" si="6"/>
        <v>2.9000000000000001E-2</v>
      </c>
      <c r="E40" s="43" t="s">
        <v>43</v>
      </c>
      <c r="F40" s="45">
        <f t="shared" si="2"/>
        <v>0</v>
      </c>
      <c r="G40" s="42">
        <f t="shared" ca="1" si="3"/>
        <v>0</v>
      </c>
      <c r="H40" s="25">
        <f t="shared" ca="1" si="4"/>
        <v>0</v>
      </c>
      <c r="I40" s="20">
        <v>0</v>
      </c>
      <c r="J40" s="47">
        <v>0</v>
      </c>
      <c r="L40" s="48">
        <f>ROUND( IF(B40=$D$2,O39,IF(B40&lt;$D$2,IF(AND(E40="T",E39="K2"),SUM($N$6:N39)/($D$2-B40+1),L39),0)),2)</f>
        <v>0</v>
      </c>
      <c r="M40" s="21">
        <f t="shared" ca="1" si="5"/>
        <v>0</v>
      </c>
      <c r="AC40" s="59">
        <v>1950000</v>
      </c>
      <c r="AD40" s="60">
        <f t="shared" si="7"/>
        <v>5175</v>
      </c>
    </row>
    <row r="41" spans="1:30" x14ac:dyDescent="0.25">
      <c r="A41" s="41">
        <f t="shared" ca="1" si="0"/>
        <v>46982</v>
      </c>
      <c r="B41" s="20">
        <v>35</v>
      </c>
      <c r="C41" s="42">
        <f t="shared" si="1"/>
        <v>0</v>
      </c>
      <c r="D41" s="43">
        <f t="shared" si="6"/>
        <v>2.9000000000000001E-2</v>
      </c>
      <c r="E41" s="43" t="s">
        <v>43</v>
      </c>
      <c r="F41" s="45">
        <f t="shared" si="2"/>
        <v>0</v>
      </c>
      <c r="G41" s="42">
        <f t="shared" ca="1" si="3"/>
        <v>0</v>
      </c>
      <c r="H41" s="25">
        <f t="shared" ca="1" si="4"/>
        <v>0</v>
      </c>
      <c r="I41" s="20">
        <v>0</v>
      </c>
      <c r="J41" s="47">
        <v>0</v>
      </c>
      <c r="L41" s="48">
        <f>ROUND( IF(B41=$D$2,O40,IF(B41&lt;$D$2,IF(AND(E41="T",E40="K2"),SUM($N$6:N40)/($D$2-B41+1),L40),0)),2)</f>
        <v>0</v>
      </c>
      <c r="M41" s="21">
        <f t="shared" ca="1" si="5"/>
        <v>0</v>
      </c>
      <c r="AC41" s="59">
        <v>2000000</v>
      </c>
      <c r="AD41" s="60">
        <f t="shared" si="7"/>
        <v>5250</v>
      </c>
    </row>
    <row r="42" spans="1:30" x14ac:dyDescent="0.25">
      <c r="A42" s="41">
        <f t="shared" ca="1" si="0"/>
        <v>47013</v>
      </c>
      <c r="B42" s="20">
        <v>36</v>
      </c>
      <c r="C42" s="42">
        <f t="shared" si="1"/>
        <v>0</v>
      </c>
      <c r="D42" s="43">
        <f t="shared" si="6"/>
        <v>2.9000000000000001E-2</v>
      </c>
      <c r="E42" s="43" t="s">
        <v>43</v>
      </c>
      <c r="F42" s="45">
        <f t="shared" si="2"/>
        <v>0</v>
      </c>
      <c r="G42" s="42">
        <f t="shared" ca="1" si="3"/>
        <v>0</v>
      </c>
      <c r="H42" s="25">
        <f t="shared" ca="1" si="4"/>
        <v>0</v>
      </c>
      <c r="I42" s="20">
        <v>0</v>
      </c>
      <c r="J42" s="47">
        <v>0</v>
      </c>
      <c r="L42" s="48">
        <f>ROUND( IF(B42=$D$2,O41,IF(B42&lt;$D$2,IF(AND(E42="T",E41="K2"),SUM($N$6:N41)/($D$2-B42+1),L41),0)),2)</f>
        <v>0</v>
      </c>
      <c r="M42" s="21">
        <f t="shared" ca="1" si="5"/>
        <v>0</v>
      </c>
      <c r="AC42" s="59">
        <v>2050000</v>
      </c>
      <c r="AD42" s="60">
        <f t="shared" si="7"/>
        <v>5325</v>
      </c>
    </row>
    <row r="43" spans="1:30" x14ac:dyDescent="0.25">
      <c r="A43" s="41">
        <f t="shared" ca="1" si="0"/>
        <v>47043</v>
      </c>
      <c r="B43" s="20">
        <v>37</v>
      </c>
      <c r="C43" s="42">
        <f t="shared" si="1"/>
        <v>0</v>
      </c>
      <c r="D43" s="43">
        <f t="shared" si="6"/>
        <v>2.9000000000000001E-2</v>
      </c>
      <c r="E43" s="43" t="s">
        <v>43</v>
      </c>
      <c r="F43" s="45">
        <f t="shared" si="2"/>
        <v>0</v>
      </c>
      <c r="G43" s="42">
        <f t="shared" ca="1" si="3"/>
        <v>0</v>
      </c>
      <c r="H43" s="25">
        <f t="shared" ca="1" si="4"/>
        <v>0</v>
      </c>
      <c r="I43" s="20">
        <v>0</v>
      </c>
      <c r="J43" s="47">
        <v>0</v>
      </c>
      <c r="L43" s="48">
        <f>ROUND( IF(B43=$D$2,O42,IF(B43&lt;$D$2,IF(AND(E43="T",E42="K2"),SUM($N$6:N42)/($D$2-B43+1),L42),0)),2)</f>
        <v>0</v>
      </c>
      <c r="M43" s="21">
        <f t="shared" ca="1" si="5"/>
        <v>0</v>
      </c>
      <c r="AC43" s="59">
        <v>2100000</v>
      </c>
      <c r="AD43" s="60">
        <f t="shared" si="7"/>
        <v>5400</v>
      </c>
    </row>
    <row r="44" spans="1:30" x14ac:dyDescent="0.25">
      <c r="A44" s="41">
        <f t="shared" ca="1" si="0"/>
        <v>47074</v>
      </c>
      <c r="B44" s="20">
        <v>38</v>
      </c>
      <c r="C44" s="42">
        <f t="shared" si="1"/>
        <v>0</v>
      </c>
      <c r="D44" s="43">
        <f t="shared" si="6"/>
        <v>2.9000000000000001E-2</v>
      </c>
      <c r="E44" s="43" t="s">
        <v>43</v>
      </c>
      <c r="F44" s="45">
        <f t="shared" si="2"/>
        <v>0</v>
      </c>
      <c r="G44" s="42">
        <f t="shared" ca="1" si="3"/>
        <v>0</v>
      </c>
      <c r="H44" s="25">
        <f t="shared" ca="1" si="4"/>
        <v>0</v>
      </c>
      <c r="I44" s="20">
        <v>0</v>
      </c>
      <c r="J44" s="47">
        <v>0</v>
      </c>
      <c r="L44" s="48">
        <f>ROUND( IF(B44=$D$2,O43,IF(B44&lt;$D$2,IF(AND(E44="T",E43="K2"),SUM($N$6:N43)/($D$2-B44+1),L43),0)),2)</f>
        <v>0</v>
      </c>
      <c r="M44" s="21">
        <f t="shared" ca="1" si="5"/>
        <v>0</v>
      </c>
      <c r="AC44" s="59">
        <v>2150000</v>
      </c>
      <c r="AD44" s="60">
        <f t="shared" si="7"/>
        <v>5475</v>
      </c>
    </row>
    <row r="45" spans="1:30" x14ac:dyDescent="0.25">
      <c r="A45" s="41">
        <f t="shared" ca="1" si="0"/>
        <v>47104</v>
      </c>
      <c r="B45" s="20">
        <v>39</v>
      </c>
      <c r="C45" s="42">
        <f t="shared" si="1"/>
        <v>0</v>
      </c>
      <c r="D45" s="43">
        <f t="shared" si="6"/>
        <v>2.9000000000000001E-2</v>
      </c>
      <c r="E45" s="43" t="s">
        <v>43</v>
      </c>
      <c r="F45" s="45">
        <f t="shared" si="2"/>
        <v>0</v>
      </c>
      <c r="G45" s="42">
        <f t="shared" ca="1" si="3"/>
        <v>0</v>
      </c>
      <c r="H45" s="25">
        <f t="shared" ca="1" si="4"/>
        <v>0</v>
      </c>
      <c r="I45" s="20">
        <v>0</v>
      </c>
      <c r="J45" s="47">
        <v>0</v>
      </c>
      <c r="L45" s="48">
        <f>ROUND( IF(B45=$D$2,O44,IF(B45&lt;$D$2,IF(AND(E45="T",E44="K2"),SUM($N$6:N44)/($D$2-B45+1),L44),0)),2)</f>
        <v>0</v>
      </c>
      <c r="M45" s="21">
        <f t="shared" ca="1" si="5"/>
        <v>0</v>
      </c>
      <c r="AC45" s="59">
        <v>2200000</v>
      </c>
      <c r="AD45" s="60">
        <f t="shared" si="7"/>
        <v>5550</v>
      </c>
    </row>
    <row r="46" spans="1:30" x14ac:dyDescent="0.25">
      <c r="A46" s="41">
        <f t="shared" ca="1" si="0"/>
        <v>47135</v>
      </c>
      <c r="B46" s="20">
        <v>40</v>
      </c>
      <c r="C46" s="42">
        <f t="shared" si="1"/>
        <v>0</v>
      </c>
      <c r="D46" s="43">
        <f t="shared" si="6"/>
        <v>2.9000000000000001E-2</v>
      </c>
      <c r="E46" s="43" t="s">
        <v>43</v>
      </c>
      <c r="F46" s="45">
        <f t="shared" si="2"/>
        <v>0</v>
      </c>
      <c r="G46" s="42">
        <f t="shared" ca="1" si="3"/>
        <v>0</v>
      </c>
      <c r="H46" s="25">
        <f t="shared" ca="1" si="4"/>
        <v>0</v>
      </c>
      <c r="I46" s="20">
        <v>0</v>
      </c>
      <c r="J46" s="47">
        <v>0</v>
      </c>
      <c r="L46" s="48">
        <f>ROUND( IF(B46=$D$2,O45,IF(B46&lt;$D$2,IF(AND(E46="T",E45="K2"),SUM($N$6:N45)/($D$2-B46+1),L45),0)),2)</f>
        <v>0</v>
      </c>
      <c r="M46" s="21">
        <f t="shared" ca="1" si="5"/>
        <v>0</v>
      </c>
      <c r="AC46" s="59">
        <v>2250000</v>
      </c>
      <c r="AD46" s="60">
        <f t="shared" si="7"/>
        <v>5625</v>
      </c>
    </row>
    <row r="47" spans="1:30" x14ac:dyDescent="0.25">
      <c r="A47" s="41">
        <f t="shared" ca="1" si="0"/>
        <v>47166</v>
      </c>
      <c r="B47" s="20">
        <v>41</v>
      </c>
      <c r="C47" s="42">
        <f t="shared" si="1"/>
        <v>0</v>
      </c>
      <c r="D47" s="43">
        <f t="shared" si="6"/>
        <v>2.9000000000000001E-2</v>
      </c>
      <c r="E47" s="43" t="s">
        <v>43</v>
      </c>
      <c r="F47" s="45">
        <f t="shared" si="2"/>
        <v>0</v>
      </c>
      <c r="G47" s="42">
        <f t="shared" ca="1" si="3"/>
        <v>0</v>
      </c>
      <c r="H47" s="25">
        <f t="shared" ca="1" si="4"/>
        <v>0</v>
      </c>
      <c r="I47" s="20">
        <v>0</v>
      </c>
      <c r="J47" s="47">
        <v>0</v>
      </c>
      <c r="L47" s="48">
        <f>ROUND( IF(B47=$D$2,O46,IF(B47&lt;$D$2,IF(AND(E47="T",E46="K2"),SUM($N$6:N46)/($D$2-B47+1),L46),0)),2)</f>
        <v>0</v>
      </c>
      <c r="M47" s="21">
        <f t="shared" ca="1" si="5"/>
        <v>0</v>
      </c>
      <c r="AC47" s="59">
        <v>2300000</v>
      </c>
      <c r="AD47" s="60">
        <f t="shared" si="7"/>
        <v>5700</v>
      </c>
    </row>
    <row r="48" spans="1:30" x14ac:dyDescent="0.25">
      <c r="A48" s="41">
        <f t="shared" ca="1" si="0"/>
        <v>47194</v>
      </c>
      <c r="B48" s="20">
        <v>42</v>
      </c>
      <c r="C48" s="42">
        <f t="shared" si="1"/>
        <v>0</v>
      </c>
      <c r="D48" s="43">
        <f t="shared" si="6"/>
        <v>2.9000000000000001E-2</v>
      </c>
      <c r="E48" s="43" t="s">
        <v>43</v>
      </c>
      <c r="F48" s="45">
        <f t="shared" si="2"/>
        <v>0</v>
      </c>
      <c r="G48" s="42">
        <f t="shared" ca="1" si="3"/>
        <v>0</v>
      </c>
      <c r="H48" s="25">
        <f t="shared" ca="1" si="4"/>
        <v>0</v>
      </c>
      <c r="I48" s="20">
        <v>0</v>
      </c>
      <c r="J48" s="47">
        <v>0</v>
      </c>
      <c r="L48" s="48">
        <f>ROUND( IF(B48=$D$2,O47,IF(B48&lt;$D$2,IF(AND(E48="T",E47="K2"),SUM($N$6:N47)/($D$2-B48+1),L47),0)),2)</f>
        <v>0</v>
      </c>
      <c r="M48" s="21">
        <f t="shared" ca="1" si="5"/>
        <v>0</v>
      </c>
      <c r="AC48" s="59">
        <v>2350000</v>
      </c>
      <c r="AD48" s="60">
        <f t="shared" si="7"/>
        <v>5775</v>
      </c>
    </row>
    <row r="49" spans="1:30" x14ac:dyDescent="0.25">
      <c r="A49" s="41">
        <f t="shared" ca="1" si="0"/>
        <v>47225</v>
      </c>
      <c r="B49" s="20">
        <v>43</v>
      </c>
      <c r="C49" s="42">
        <f t="shared" si="1"/>
        <v>0</v>
      </c>
      <c r="D49" s="43">
        <f t="shared" si="6"/>
        <v>2.9000000000000001E-2</v>
      </c>
      <c r="E49" s="43" t="s">
        <v>43</v>
      </c>
      <c r="F49" s="45">
        <f t="shared" si="2"/>
        <v>0</v>
      </c>
      <c r="G49" s="42">
        <f t="shared" ca="1" si="3"/>
        <v>0</v>
      </c>
      <c r="H49" s="25">
        <f t="shared" ca="1" si="4"/>
        <v>0</v>
      </c>
      <c r="I49" s="20">
        <v>0</v>
      </c>
      <c r="J49" s="47">
        <v>0</v>
      </c>
      <c r="L49" s="48">
        <f>ROUND( IF(B49=$D$2,O48,IF(B49&lt;$D$2,IF(AND(E49="T",E48="K2"),SUM($N$6:N48)/($D$2-B49+1),L48),0)),2)</f>
        <v>0</v>
      </c>
      <c r="M49" s="21">
        <f t="shared" ca="1" si="5"/>
        <v>0</v>
      </c>
      <c r="AC49" s="59">
        <v>2400000</v>
      </c>
      <c r="AD49" s="60">
        <f t="shared" si="7"/>
        <v>5850</v>
      </c>
    </row>
    <row r="50" spans="1:30" x14ac:dyDescent="0.25">
      <c r="A50" s="41">
        <f t="shared" ca="1" si="0"/>
        <v>47255</v>
      </c>
      <c r="B50" s="20">
        <v>44</v>
      </c>
      <c r="C50" s="42">
        <f t="shared" si="1"/>
        <v>0</v>
      </c>
      <c r="D50" s="43">
        <f t="shared" si="6"/>
        <v>2.9000000000000001E-2</v>
      </c>
      <c r="E50" s="43" t="s">
        <v>43</v>
      </c>
      <c r="F50" s="45">
        <f t="shared" si="2"/>
        <v>0</v>
      </c>
      <c r="G50" s="42">
        <f t="shared" ca="1" si="3"/>
        <v>0</v>
      </c>
      <c r="H50" s="25">
        <f t="shared" ca="1" si="4"/>
        <v>0</v>
      </c>
      <c r="I50" s="20">
        <v>0</v>
      </c>
      <c r="J50" s="47">
        <v>0</v>
      </c>
      <c r="L50" s="48">
        <f>ROUND( IF(B50=$D$2,O49,IF(B50&lt;$D$2,IF(AND(E50="T",E49="K2"),SUM($N$6:N49)/($D$2-B50+1),L49),0)),2)</f>
        <v>0</v>
      </c>
      <c r="M50" s="21">
        <f t="shared" ca="1" si="5"/>
        <v>0</v>
      </c>
      <c r="AC50" s="59">
        <v>2450000</v>
      </c>
      <c r="AD50" s="60">
        <f t="shared" si="7"/>
        <v>5925</v>
      </c>
    </row>
    <row r="51" spans="1:30" x14ac:dyDescent="0.25">
      <c r="A51" s="41">
        <f t="shared" ca="1" si="0"/>
        <v>47286</v>
      </c>
      <c r="B51" s="20">
        <v>45</v>
      </c>
      <c r="C51" s="42">
        <f t="shared" si="1"/>
        <v>0</v>
      </c>
      <c r="D51" s="43">
        <f t="shared" si="6"/>
        <v>2.9000000000000001E-2</v>
      </c>
      <c r="E51" s="43" t="s">
        <v>43</v>
      </c>
      <c r="F51" s="45">
        <f t="shared" si="2"/>
        <v>0</v>
      </c>
      <c r="G51" s="42">
        <f t="shared" ca="1" si="3"/>
        <v>0</v>
      </c>
      <c r="H51" s="25">
        <f t="shared" ca="1" si="4"/>
        <v>0</v>
      </c>
      <c r="I51" s="20">
        <v>0</v>
      </c>
      <c r="J51" s="47">
        <v>0</v>
      </c>
      <c r="L51" s="48">
        <f>ROUND( IF(B51=$D$2,O50,IF(B51&lt;$D$2,IF(AND(E51="T",E50="K2"),SUM($N$6:N50)/($D$2-B51+1),L50),0)),2)</f>
        <v>0</v>
      </c>
      <c r="M51" s="21">
        <f t="shared" ca="1" si="5"/>
        <v>0</v>
      </c>
      <c r="AC51" s="59">
        <v>2500000</v>
      </c>
      <c r="AD51" s="60">
        <f t="shared" si="7"/>
        <v>6000</v>
      </c>
    </row>
    <row r="52" spans="1:30" x14ac:dyDescent="0.25">
      <c r="A52" s="41">
        <f t="shared" ca="1" si="0"/>
        <v>47316</v>
      </c>
      <c r="B52" s="20">
        <v>46</v>
      </c>
      <c r="C52" s="42">
        <f t="shared" si="1"/>
        <v>0</v>
      </c>
      <c r="D52" s="43">
        <f t="shared" si="6"/>
        <v>2.9000000000000001E-2</v>
      </c>
      <c r="E52" s="43" t="s">
        <v>43</v>
      </c>
      <c r="F52" s="45">
        <f t="shared" si="2"/>
        <v>0</v>
      </c>
      <c r="G52" s="42">
        <f t="shared" ca="1" si="3"/>
        <v>0</v>
      </c>
      <c r="H52" s="25">
        <f t="shared" ca="1" si="4"/>
        <v>0</v>
      </c>
      <c r="I52" s="20">
        <v>0</v>
      </c>
      <c r="J52" s="47">
        <v>0</v>
      </c>
      <c r="L52" s="48">
        <f>ROUND( IF(B52=$D$2,O51,IF(B52&lt;$D$2,IF(AND(E52="T",E51="K2"),SUM($N$6:N51)/($D$2-B52+1),L51),0)),2)</f>
        <v>0</v>
      </c>
      <c r="M52" s="21">
        <f t="shared" ca="1" si="5"/>
        <v>0</v>
      </c>
      <c r="AC52" s="59">
        <v>2550000</v>
      </c>
      <c r="AD52" s="60">
        <f t="shared" si="7"/>
        <v>6075</v>
      </c>
    </row>
    <row r="53" spans="1:30" x14ac:dyDescent="0.25">
      <c r="A53" s="41">
        <f t="shared" ca="1" si="0"/>
        <v>47347</v>
      </c>
      <c r="B53" s="20">
        <v>47</v>
      </c>
      <c r="C53" s="42">
        <f t="shared" si="1"/>
        <v>0</v>
      </c>
      <c r="D53" s="43">
        <f t="shared" si="6"/>
        <v>2.9000000000000001E-2</v>
      </c>
      <c r="E53" s="43" t="s">
        <v>43</v>
      </c>
      <c r="F53" s="45">
        <f t="shared" si="2"/>
        <v>0</v>
      </c>
      <c r="G53" s="42">
        <f t="shared" ca="1" si="3"/>
        <v>0</v>
      </c>
      <c r="H53" s="25">
        <f t="shared" ca="1" si="4"/>
        <v>0</v>
      </c>
      <c r="I53" s="20">
        <v>0</v>
      </c>
      <c r="J53" s="47">
        <v>0</v>
      </c>
      <c r="L53" s="48">
        <f>ROUND( IF(B53=$D$2,O52,IF(B53&lt;$D$2,IF(AND(E53="T",E52="K2"),SUM($N$6:N52)/($D$2-B53+1),L52),0)),2)</f>
        <v>0</v>
      </c>
      <c r="M53" s="21">
        <f t="shared" ca="1" si="5"/>
        <v>0</v>
      </c>
      <c r="AC53" s="59">
        <v>2600000</v>
      </c>
      <c r="AD53" s="60">
        <f t="shared" si="7"/>
        <v>6150</v>
      </c>
    </row>
    <row r="54" spans="1:30" x14ac:dyDescent="0.25">
      <c r="A54" s="41">
        <f t="shared" ca="1" si="0"/>
        <v>47378</v>
      </c>
      <c r="B54" s="20">
        <v>48</v>
      </c>
      <c r="C54" s="42">
        <f t="shared" si="1"/>
        <v>0</v>
      </c>
      <c r="D54" s="43">
        <f t="shared" si="6"/>
        <v>2.9000000000000001E-2</v>
      </c>
      <c r="E54" s="43" t="s">
        <v>43</v>
      </c>
      <c r="F54" s="45">
        <f t="shared" si="2"/>
        <v>0</v>
      </c>
      <c r="G54" s="42">
        <f t="shared" ca="1" si="3"/>
        <v>0</v>
      </c>
      <c r="H54" s="25">
        <f t="shared" ca="1" si="4"/>
        <v>0</v>
      </c>
      <c r="I54" s="20">
        <v>0</v>
      </c>
      <c r="J54" s="47">
        <v>0</v>
      </c>
      <c r="L54" s="48">
        <f>ROUND( IF(B54=$D$2,O53,IF(B54&lt;$D$2,IF(AND(E54="T",E53="K2"),SUM($N$6:N53)/($D$2-B54+1),L53),0)),2)</f>
        <v>0</v>
      </c>
      <c r="M54" s="21">
        <f t="shared" ca="1" si="5"/>
        <v>0</v>
      </c>
      <c r="AC54" s="59">
        <v>2650000</v>
      </c>
      <c r="AD54" s="60">
        <f t="shared" si="7"/>
        <v>6225</v>
      </c>
    </row>
    <row r="55" spans="1:30" x14ac:dyDescent="0.25">
      <c r="A55" s="41">
        <f t="shared" ca="1" si="0"/>
        <v>47408</v>
      </c>
      <c r="B55" s="20">
        <v>49</v>
      </c>
      <c r="C55" s="42">
        <f t="shared" si="1"/>
        <v>0</v>
      </c>
      <c r="D55" s="43">
        <f t="shared" si="6"/>
        <v>2.9000000000000001E-2</v>
      </c>
      <c r="E55" s="43" t="s">
        <v>43</v>
      </c>
      <c r="F55" s="45">
        <f t="shared" si="2"/>
        <v>0</v>
      </c>
      <c r="G55" s="42">
        <f t="shared" ca="1" si="3"/>
        <v>0</v>
      </c>
      <c r="H55" s="25">
        <f t="shared" ca="1" si="4"/>
        <v>0</v>
      </c>
      <c r="I55" s="20">
        <v>0</v>
      </c>
      <c r="J55" s="47">
        <v>0</v>
      </c>
      <c r="L55" s="48">
        <f>ROUND( IF(B55=$D$2,O54,IF(B55&lt;$D$2,IF(AND(E55="T",E54="K2"),SUM($N$6:N54)/($D$2-B55+1),L54),0)),2)</f>
        <v>0</v>
      </c>
      <c r="M55" s="21">
        <f t="shared" ca="1" si="5"/>
        <v>0</v>
      </c>
      <c r="AC55" s="59">
        <v>2700000</v>
      </c>
      <c r="AD55" s="60">
        <f t="shared" si="7"/>
        <v>6300</v>
      </c>
    </row>
    <row r="56" spans="1:30" x14ac:dyDescent="0.25">
      <c r="A56" s="41">
        <f t="shared" ca="1" si="0"/>
        <v>47439</v>
      </c>
      <c r="B56" s="20">
        <v>50</v>
      </c>
      <c r="C56" s="42">
        <f t="shared" si="1"/>
        <v>0</v>
      </c>
      <c r="D56" s="43">
        <f t="shared" si="6"/>
        <v>2.9000000000000001E-2</v>
      </c>
      <c r="E56" s="43" t="s">
        <v>43</v>
      </c>
      <c r="F56" s="45">
        <f t="shared" si="2"/>
        <v>0</v>
      </c>
      <c r="G56" s="42">
        <f t="shared" ca="1" si="3"/>
        <v>0</v>
      </c>
      <c r="H56" s="25">
        <f t="shared" ca="1" si="4"/>
        <v>0</v>
      </c>
      <c r="I56" s="20">
        <v>0</v>
      </c>
      <c r="J56" s="47">
        <v>0</v>
      </c>
      <c r="L56" s="48">
        <f>ROUND( IF(B56=$D$2,O55,IF(B56&lt;$D$2,IF(AND(E56="T",E55="K2"),SUM($N$6:N55)/($D$2-B56+1),L55),0)),2)</f>
        <v>0</v>
      </c>
      <c r="M56" s="21">
        <f t="shared" ca="1" si="5"/>
        <v>0</v>
      </c>
      <c r="AC56" s="59">
        <v>2750000</v>
      </c>
      <c r="AD56" s="60">
        <f t="shared" si="7"/>
        <v>6375</v>
      </c>
    </row>
    <row r="57" spans="1:30" x14ac:dyDescent="0.25">
      <c r="A57" s="41">
        <f t="shared" ca="1" si="0"/>
        <v>47469</v>
      </c>
      <c r="B57" s="20">
        <v>51</v>
      </c>
      <c r="C57" s="42">
        <f t="shared" si="1"/>
        <v>0</v>
      </c>
      <c r="D57" s="43">
        <f t="shared" si="6"/>
        <v>2.9000000000000001E-2</v>
      </c>
      <c r="E57" s="43" t="s">
        <v>43</v>
      </c>
      <c r="F57" s="45">
        <f t="shared" si="2"/>
        <v>0</v>
      </c>
      <c r="G57" s="42">
        <f t="shared" ca="1" si="3"/>
        <v>0</v>
      </c>
      <c r="H57" s="25">
        <f t="shared" ca="1" si="4"/>
        <v>0</v>
      </c>
      <c r="I57" s="20">
        <v>0</v>
      </c>
      <c r="J57" s="47">
        <v>0</v>
      </c>
      <c r="L57" s="48">
        <f>ROUND( IF(B57=$D$2,O56,IF(B57&lt;$D$2,IF(AND(E57="T",E56="K2"),SUM($N$6:N56)/($D$2-B57+1),L56),0)),2)</f>
        <v>0</v>
      </c>
      <c r="M57" s="21">
        <f t="shared" ca="1" si="5"/>
        <v>0</v>
      </c>
      <c r="AC57" s="59">
        <v>2800000</v>
      </c>
      <c r="AD57" s="60">
        <f t="shared" si="7"/>
        <v>6450</v>
      </c>
    </row>
    <row r="58" spans="1:30" x14ac:dyDescent="0.25">
      <c r="A58" s="41">
        <f t="shared" ca="1" si="0"/>
        <v>47500</v>
      </c>
      <c r="B58" s="20">
        <v>52</v>
      </c>
      <c r="C58" s="42">
        <f t="shared" si="1"/>
        <v>0</v>
      </c>
      <c r="D58" s="43">
        <f t="shared" si="6"/>
        <v>2.9000000000000001E-2</v>
      </c>
      <c r="E58" s="43" t="s">
        <v>43</v>
      </c>
      <c r="F58" s="45">
        <f t="shared" si="2"/>
        <v>0</v>
      </c>
      <c r="G58" s="42">
        <f t="shared" ca="1" si="3"/>
        <v>0</v>
      </c>
      <c r="H58" s="25">
        <f t="shared" ca="1" si="4"/>
        <v>0</v>
      </c>
      <c r="I58" s="20">
        <v>0</v>
      </c>
      <c r="J58" s="47">
        <v>0</v>
      </c>
      <c r="L58" s="48">
        <f>ROUND( IF(B58=$D$2,O57,IF(B58&lt;$D$2,IF(AND(E58="T",E57="K2"),SUM($N$6:N57)/($D$2-B58+1),L57),0)),2)</f>
        <v>0</v>
      </c>
      <c r="M58" s="21">
        <f t="shared" ca="1" si="5"/>
        <v>0</v>
      </c>
      <c r="AC58" s="59">
        <v>2850000</v>
      </c>
      <c r="AD58" s="60">
        <f t="shared" si="7"/>
        <v>6525</v>
      </c>
    </row>
    <row r="59" spans="1:30" x14ac:dyDescent="0.25">
      <c r="A59" s="41">
        <f t="shared" ca="1" si="0"/>
        <v>47531</v>
      </c>
      <c r="B59" s="20">
        <v>53</v>
      </c>
      <c r="C59" s="42">
        <f t="shared" si="1"/>
        <v>0</v>
      </c>
      <c r="D59" s="43">
        <f t="shared" si="6"/>
        <v>2.9000000000000001E-2</v>
      </c>
      <c r="E59" s="43" t="s">
        <v>43</v>
      </c>
      <c r="F59" s="45">
        <f t="shared" si="2"/>
        <v>0</v>
      </c>
      <c r="G59" s="42">
        <f t="shared" ca="1" si="3"/>
        <v>0</v>
      </c>
      <c r="H59" s="25">
        <f t="shared" ca="1" si="4"/>
        <v>0</v>
      </c>
      <c r="I59" s="20">
        <v>0</v>
      </c>
      <c r="J59" s="47">
        <v>0</v>
      </c>
      <c r="L59" s="48">
        <f>ROUND( IF(B59=$D$2,O58,IF(B59&lt;$D$2,IF(AND(E59="T",E58="K2"),SUM($N$6:N58)/($D$2-B59+1),L58),0)),2)</f>
        <v>0</v>
      </c>
      <c r="M59" s="21">
        <f t="shared" ca="1" si="5"/>
        <v>0</v>
      </c>
      <c r="AC59" s="59">
        <v>2900000</v>
      </c>
      <c r="AD59" s="60">
        <f t="shared" si="7"/>
        <v>6600</v>
      </c>
    </row>
    <row r="60" spans="1:30" x14ac:dyDescent="0.25">
      <c r="A60" s="41">
        <f t="shared" ca="1" si="0"/>
        <v>47559</v>
      </c>
      <c r="B60" s="20">
        <v>54</v>
      </c>
      <c r="C60" s="42">
        <f t="shared" si="1"/>
        <v>0</v>
      </c>
      <c r="D60" s="43">
        <f t="shared" si="6"/>
        <v>2.9000000000000001E-2</v>
      </c>
      <c r="E60" s="43" t="s">
        <v>43</v>
      </c>
      <c r="F60" s="45">
        <f t="shared" si="2"/>
        <v>0</v>
      </c>
      <c r="G60" s="42">
        <f t="shared" ca="1" si="3"/>
        <v>0</v>
      </c>
      <c r="H60" s="25">
        <f t="shared" ca="1" si="4"/>
        <v>0</v>
      </c>
      <c r="I60" s="20">
        <v>0</v>
      </c>
      <c r="J60" s="47">
        <v>0</v>
      </c>
      <c r="L60" s="48">
        <f>ROUND( IF(B60=$D$2,O59,IF(B60&lt;$D$2,IF(AND(E60="T",E59="K2"),SUM($N$6:N59)/($D$2-B60+1),L59),0)),2)</f>
        <v>0</v>
      </c>
      <c r="M60" s="21">
        <f t="shared" ca="1" si="5"/>
        <v>0</v>
      </c>
      <c r="AC60" s="59">
        <v>2950000</v>
      </c>
      <c r="AD60" s="60">
        <f t="shared" si="7"/>
        <v>6675</v>
      </c>
    </row>
    <row r="61" spans="1:30" x14ac:dyDescent="0.25">
      <c r="A61" s="41">
        <f t="shared" ca="1" si="0"/>
        <v>47590</v>
      </c>
      <c r="B61" s="20">
        <v>55</v>
      </c>
      <c r="C61" s="42">
        <f t="shared" si="1"/>
        <v>0</v>
      </c>
      <c r="D61" s="43">
        <f t="shared" si="6"/>
        <v>2.9000000000000001E-2</v>
      </c>
      <c r="E61" s="43" t="s">
        <v>43</v>
      </c>
      <c r="F61" s="45">
        <f t="shared" si="2"/>
        <v>0</v>
      </c>
      <c r="G61" s="42">
        <f t="shared" ca="1" si="3"/>
        <v>0</v>
      </c>
      <c r="H61" s="25">
        <f t="shared" ca="1" si="4"/>
        <v>0</v>
      </c>
      <c r="I61" s="20">
        <v>0</v>
      </c>
      <c r="J61" s="47">
        <v>0</v>
      </c>
      <c r="L61" s="48">
        <f>ROUND( IF(B61=$D$2,O60,IF(B61&lt;$D$2,IF(AND(E61="T",E60="K2"),SUM($N$6:N60)/($D$2-B61+1),L60),0)),2)</f>
        <v>0</v>
      </c>
      <c r="M61" s="21">
        <f t="shared" ca="1" si="5"/>
        <v>0</v>
      </c>
      <c r="AC61" s="59">
        <v>3000000</v>
      </c>
      <c r="AD61" s="60">
        <f t="shared" si="7"/>
        <v>6750</v>
      </c>
    </row>
    <row r="62" spans="1:30" x14ac:dyDescent="0.25">
      <c r="A62" s="41">
        <f t="shared" ca="1" si="0"/>
        <v>47620</v>
      </c>
      <c r="B62" s="20">
        <v>56</v>
      </c>
      <c r="C62" s="42">
        <f t="shared" si="1"/>
        <v>0</v>
      </c>
      <c r="D62" s="43">
        <f t="shared" si="6"/>
        <v>2.9000000000000001E-2</v>
      </c>
      <c r="E62" s="43" t="s">
        <v>43</v>
      </c>
      <c r="F62" s="45">
        <f t="shared" si="2"/>
        <v>0</v>
      </c>
      <c r="G62" s="42">
        <f t="shared" ca="1" si="3"/>
        <v>0</v>
      </c>
      <c r="H62" s="25">
        <f t="shared" ca="1" si="4"/>
        <v>0</v>
      </c>
      <c r="I62" s="20">
        <v>0</v>
      </c>
      <c r="J62" s="47">
        <v>0</v>
      </c>
      <c r="L62" s="48">
        <f>ROUND( IF(B62=$D$2,O61,IF(B62&lt;$D$2,IF(AND(E62="T",E61="K2"),SUM($N$6:N61)/($D$2-B62+1),L61),0)),2)</f>
        <v>0</v>
      </c>
      <c r="M62" s="21">
        <f t="shared" ca="1" si="5"/>
        <v>0</v>
      </c>
      <c r="AC62" s="57">
        <v>3050000</v>
      </c>
      <c r="AD62" s="60">
        <f t="shared" si="7"/>
        <v>6825</v>
      </c>
    </row>
    <row r="63" spans="1:30" x14ac:dyDescent="0.25">
      <c r="A63" s="41">
        <f t="shared" ca="1" si="0"/>
        <v>47651</v>
      </c>
      <c r="B63" s="20">
        <v>57</v>
      </c>
      <c r="C63" s="42">
        <f t="shared" si="1"/>
        <v>0</v>
      </c>
      <c r="D63" s="43">
        <f t="shared" si="6"/>
        <v>2.9000000000000001E-2</v>
      </c>
      <c r="E63" s="43" t="s">
        <v>43</v>
      </c>
      <c r="F63" s="45">
        <f t="shared" si="2"/>
        <v>0</v>
      </c>
      <c r="G63" s="42">
        <f t="shared" ca="1" si="3"/>
        <v>0</v>
      </c>
      <c r="H63" s="25">
        <f t="shared" ca="1" si="4"/>
        <v>0</v>
      </c>
      <c r="I63" s="20">
        <v>0</v>
      </c>
      <c r="J63" s="47">
        <v>0</v>
      </c>
      <c r="L63" s="48">
        <f>ROUND( IF(B63=$D$2,O62,IF(B63&lt;$D$2,IF(AND(E63="T",E62="K2"),SUM($N$6:N62)/($D$2-B63+1),L62),0)),2)</f>
        <v>0</v>
      </c>
      <c r="M63" s="21">
        <f t="shared" ca="1" si="5"/>
        <v>0</v>
      </c>
      <c r="AC63" s="59">
        <v>3100000</v>
      </c>
      <c r="AD63" s="60">
        <f t="shared" si="7"/>
        <v>6900</v>
      </c>
    </row>
    <row r="64" spans="1:30" x14ac:dyDescent="0.25">
      <c r="A64" s="41">
        <f t="shared" ca="1" si="0"/>
        <v>47681</v>
      </c>
      <c r="B64" s="20">
        <v>58</v>
      </c>
      <c r="C64" s="42">
        <f t="shared" si="1"/>
        <v>0</v>
      </c>
      <c r="D64" s="43">
        <f t="shared" si="6"/>
        <v>2.9000000000000001E-2</v>
      </c>
      <c r="E64" s="43" t="s">
        <v>43</v>
      </c>
      <c r="F64" s="45">
        <f t="shared" si="2"/>
        <v>0</v>
      </c>
      <c r="G64" s="42">
        <f t="shared" ca="1" si="3"/>
        <v>0</v>
      </c>
      <c r="H64" s="25">
        <f t="shared" ca="1" si="4"/>
        <v>0</v>
      </c>
      <c r="I64" s="20">
        <v>0</v>
      </c>
      <c r="J64" s="47">
        <v>0</v>
      </c>
      <c r="L64" s="48">
        <f>ROUND( IF(B64=$D$2,O63,IF(B64&lt;$D$2,IF(AND(E64="T",E63="K2"),SUM($N$6:N63)/($D$2-B64+1),L63),0)),2)</f>
        <v>0</v>
      </c>
      <c r="M64" s="21">
        <f t="shared" ca="1" si="5"/>
        <v>0</v>
      </c>
      <c r="AC64" s="59">
        <v>3150000</v>
      </c>
      <c r="AD64" s="60">
        <f t="shared" si="7"/>
        <v>6975</v>
      </c>
    </row>
    <row r="65" spans="1:30" x14ac:dyDescent="0.25">
      <c r="A65" s="41">
        <f t="shared" ca="1" si="0"/>
        <v>47712</v>
      </c>
      <c r="B65" s="20">
        <v>59</v>
      </c>
      <c r="C65" s="42">
        <f t="shared" si="1"/>
        <v>0</v>
      </c>
      <c r="D65" s="43">
        <f t="shared" si="6"/>
        <v>2.9000000000000001E-2</v>
      </c>
      <c r="E65" s="43" t="s">
        <v>43</v>
      </c>
      <c r="F65" s="45">
        <f t="shared" si="2"/>
        <v>0</v>
      </c>
      <c r="G65" s="42">
        <f t="shared" ca="1" si="3"/>
        <v>0</v>
      </c>
      <c r="H65" s="25">
        <f t="shared" ca="1" si="4"/>
        <v>0</v>
      </c>
      <c r="I65" s="20">
        <v>0</v>
      </c>
      <c r="J65" s="47">
        <v>0</v>
      </c>
      <c r="L65" s="48">
        <f>ROUND( IF(B65=$D$2,O64,IF(B65&lt;$D$2,IF(AND(E65="T",E64="K2"),SUM($N$6:N64)/($D$2-B65+1),L64),0)),2)</f>
        <v>0</v>
      </c>
      <c r="M65" s="21">
        <f t="shared" ca="1" si="5"/>
        <v>0</v>
      </c>
      <c r="AC65" s="59">
        <v>3200000</v>
      </c>
      <c r="AD65" s="60">
        <f t="shared" si="7"/>
        <v>7050</v>
      </c>
    </row>
    <row r="66" spans="1:30" x14ac:dyDescent="0.25">
      <c r="A66" s="41">
        <f t="shared" ca="1" si="0"/>
        <v>47743</v>
      </c>
      <c r="B66" s="20">
        <v>60</v>
      </c>
      <c r="C66" s="42">
        <f t="shared" si="1"/>
        <v>0</v>
      </c>
      <c r="D66" s="43">
        <f t="shared" si="6"/>
        <v>2.9000000000000001E-2</v>
      </c>
      <c r="E66" s="43" t="s">
        <v>43</v>
      </c>
      <c r="F66" s="45">
        <f t="shared" si="2"/>
        <v>0</v>
      </c>
      <c r="G66" s="42">
        <f t="shared" ca="1" si="3"/>
        <v>0</v>
      </c>
      <c r="H66" s="25">
        <f t="shared" ca="1" si="4"/>
        <v>0</v>
      </c>
      <c r="I66" s="20">
        <v>0</v>
      </c>
      <c r="J66" s="47">
        <v>0</v>
      </c>
      <c r="L66" s="48">
        <f>ROUND( IF(B66=$D$2,O65,IF(B66&lt;$D$2,IF(AND(E66="T",E65="K2"),SUM($N$6:N65)/($D$2-B66+1),L65),0)),2)</f>
        <v>0</v>
      </c>
      <c r="M66" s="21">
        <f t="shared" ca="1" si="5"/>
        <v>0</v>
      </c>
      <c r="AC66" s="59">
        <v>3250000</v>
      </c>
      <c r="AD66" s="60">
        <f t="shared" si="7"/>
        <v>7125</v>
      </c>
    </row>
    <row r="67" spans="1:30" x14ac:dyDescent="0.25">
      <c r="A67" s="41">
        <f t="shared" ca="1" si="0"/>
        <v>47773</v>
      </c>
      <c r="B67" s="20">
        <v>61</v>
      </c>
      <c r="C67" s="42">
        <f t="shared" si="1"/>
        <v>0</v>
      </c>
      <c r="D67" s="43">
        <f t="shared" si="6"/>
        <v>2.9000000000000001E-2</v>
      </c>
      <c r="E67" s="43" t="s">
        <v>43</v>
      </c>
      <c r="F67" s="45">
        <f t="shared" si="2"/>
        <v>0</v>
      </c>
      <c r="G67" s="42">
        <f t="shared" ca="1" si="3"/>
        <v>0</v>
      </c>
      <c r="H67" s="25">
        <f t="shared" ca="1" si="4"/>
        <v>0</v>
      </c>
      <c r="I67" s="20">
        <v>0</v>
      </c>
      <c r="J67" s="47">
        <v>0</v>
      </c>
      <c r="L67" s="48">
        <f>ROUND( IF(B67=$D$2,O66,IF(B67&lt;$D$2,IF(AND(E67="T",E66="K2"),SUM($N$6:N66)/($D$2-B67+1),L66),0)),2)</f>
        <v>0</v>
      </c>
      <c r="M67" s="21">
        <f t="shared" ca="1" si="5"/>
        <v>0</v>
      </c>
      <c r="AC67" s="59">
        <v>3300000</v>
      </c>
      <c r="AD67" s="60">
        <f t="shared" si="7"/>
        <v>7200</v>
      </c>
    </row>
    <row r="68" spans="1:30" x14ac:dyDescent="0.25">
      <c r="A68" s="41">
        <f t="shared" ca="1" si="0"/>
        <v>47804</v>
      </c>
      <c r="B68" s="20">
        <v>62</v>
      </c>
      <c r="C68" s="42">
        <f t="shared" si="1"/>
        <v>0</v>
      </c>
      <c r="D68" s="43">
        <f t="shared" si="6"/>
        <v>2.9000000000000001E-2</v>
      </c>
      <c r="E68" s="43" t="s">
        <v>43</v>
      </c>
      <c r="F68" s="45">
        <f t="shared" si="2"/>
        <v>0</v>
      </c>
      <c r="G68" s="42">
        <f t="shared" ca="1" si="3"/>
        <v>0</v>
      </c>
      <c r="H68" s="25">
        <f t="shared" ca="1" si="4"/>
        <v>0</v>
      </c>
      <c r="I68" s="20">
        <v>0</v>
      </c>
      <c r="J68" s="47">
        <v>0</v>
      </c>
      <c r="L68" s="48">
        <f>ROUND( IF(B68=$D$2,O67,IF(B68&lt;$D$2,IF(AND(E68="T",E67="K2"),SUM($N$6:N67)/($D$2-B68+1),L67),0)),2)</f>
        <v>0</v>
      </c>
      <c r="M68" s="21">
        <f t="shared" ca="1" si="5"/>
        <v>0</v>
      </c>
      <c r="AC68" s="59">
        <v>3350000</v>
      </c>
      <c r="AD68" s="60">
        <f t="shared" si="7"/>
        <v>7275</v>
      </c>
    </row>
    <row r="69" spans="1:30" x14ac:dyDescent="0.25">
      <c r="A69" s="41">
        <f t="shared" ca="1" si="0"/>
        <v>47834</v>
      </c>
      <c r="B69" s="20">
        <v>63</v>
      </c>
      <c r="C69" s="42">
        <f t="shared" si="1"/>
        <v>0</v>
      </c>
      <c r="D69" s="43">
        <f t="shared" si="6"/>
        <v>2.9000000000000001E-2</v>
      </c>
      <c r="E69" s="43" t="s">
        <v>43</v>
      </c>
      <c r="F69" s="45">
        <f t="shared" si="2"/>
        <v>0</v>
      </c>
      <c r="G69" s="42">
        <f t="shared" ca="1" si="3"/>
        <v>0</v>
      </c>
      <c r="H69" s="25">
        <f t="shared" ca="1" si="4"/>
        <v>0</v>
      </c>
      <c r="I69" s="20">
        <v>0</v>
      </c>
      <c r="J69" s="47">
        <v>0</v>
      </c>
      <c r="L69" s="48">
        <f>ROUND( IF(B69=$D$2,O68,IF(B69&lt;$D$2,IF(AND(E69="T",E68="K2"),SUM($N$6:N68)/($D$2-B69+1),L68),0)),2)</f>
        <v>0</v>
      </c>
      <c r="M69" s="21">
        <f t="shared" ca="1" si="5"/>
        <v>0</v>
      </c>
      <c r="AC69" s="59">
        <v>3400000</v>
      </c>
      <c r="AD69" s="60">
        <f t="shared" si="7"/>
        <v>7350</v>
      </c>
    </row>
    <row r="70" spans="1:30" x14ac:dyDescent="0.25">
      <c r="A70" s="41">
        <f t="shared" ca="1" si="0"/>
        <v>47865</v>
      </c>
      <c r="B70" s="20">
        <v>64</v>
      </c>
      <c r="C70" s="42">
        <f t="shared" si="1"/>
        <v>0</v>
      </c>
      <c r="D70" s="43">
        <f t="shared" si="6"/>
        <v>2.9000000000000001E-2</v>
      </c>
      <c r="E70" s="43" t="s">
        <v>43</v>
      </c>
      <c r="F70" s="45">
        <f t="shared" si="2"/>
        <v>0</v>
      </c>
      <c r="G70" s="42">
        <f t="shared" ca="1" si="3"/>
        <v>0</v>
      </c>
      <c r="H70" s="25">
        <f t="shared" ca="1" si="4"/>
        <v>0</v>
      </c>
      <c r="I70" s="20">
        <v>0</v>
      </c>
      <c r="J70" s="47">
        <v>0</v>
      </c>
      <c r="L70" s="48">
        <f>ROUND( IF(B70=$D$2,O69,IF(B70&lt;$D$2,IF(AND(E70="T",E69="K2"),SUM($N$6:N69)/($D$2-B70+1),L69),0)),2)</f>
        <v>0</v>
      </c>
      <c r="M70" s="21">
        <f t="shared" ca="1" si="5"/>
        <v>0</v>
      </c>
      <c r="AC70" s="59">
        <v>3450000</v>
      </c>
      <c r="AD70" s="60">
        <f t="shared" si="7"/>
        <v>7425</v>
      </c>
    </row>
    <row r="71" spans="1:30" x14ac:dyDescent="0.25">
      <c r="A71" s="41">
        <f t="shared" ca="1" si="0"/>
        <v>47896</v>
      </c>
      <c r="B71" s="20">
        <v>65</v>
      </c>
      <c r="C71" s="42">
        <f t="shared" si="1"/>
        <v>0</v>
      </c>
      <c r="D71" s="43">
        <f t="shared" si="6"/>
        <v>2.9000000000000001E-2</v>
      </c>
      <c r="E71" s="43" t="s">
        <v>43</v>
      </c>
      <c r="F71" s="45">
        <f t="shared" si="2"/>
        <v>0</v>
      </c>
      <c r="G71" s="42">
        <f t="shared" ca="1" si="3"/>
        <v>0</v>
      </c>
      <c r="H71" s="25">
        <f t="shared" ca="1" si="4"/>
        <v>0</v>
      </c>
      <c r="I71" s="20">
        <v>0</v>
      </c>
      <c r="J71" s="47">
        <v>0</v>
      </c>
      <c r="L71" s="48">
        <f>ROUND( IF(B71=$D$2,O70,IF(B71&lt;$D$2,IF(AND(E71="T",E70="K2"),SUM($N$6:N70)/($D$2-B71+1),L70),0)),2)</f>
        <v>0</v>
      </c>
      <c r="M71" s="21">
        <f t="shared" ca="1" si="5"/>
        <v>0</v>
      </c>
      <c r="AC71" s="59">
        <v>3500000</v>
      </c>
      <c r="AD71" s="60">
        <f t="shared" si="7"/>
        <v>7500</v>
      </c>
    </row>
    <row r="72" spans="1:30" x14ac:dyDescent="0.25">
      <c r="A72" s="41">
        <f t="shared" ref="A72:A135" ca="1" si="8">EOMONTH(A71,0) + DAY(A71)</f>
        <v>47924</v>
      </c>
      <c r="B72" s="20">
        <v>66</v>
      </c>
      <c r="C72" s="42">
        <f t="shared" ref="C72:C135" si="9">IF(B72&gt;$D$2,0,+C71-H71)</f>
        <v>0</v>
      </c>
      <c r="D72" s="43">
        <f t="shared" si="6"/>
        <v>2.9000000000000001E-2</v>
      </c>
      <c r="E72" s="43" t="s">
        <v>43</v>
      </c>
      <c r="F72" s="45">
        <f t="shared" ref="F72:F135" si="10">IF(B72&lt;=$D$2,$D$4,0)</f>
        <v>0</v>
      </c>
      <c r="G72" s="42">
        <f t="shared" ref="G72:G135" ca="1" si="11">IF(OR(E72="K",E72="T"), ROUND(+D72*C72/360*(A72-A71),2),0)</f>
        <v>0</v>
      </c>
      <c r="H72" s="25">
        <f t="shared" ref="H72:H135" ca="1" si="12">IF(B72=$D$2,C72,+F72-G72)</f>
        <v>0</v>
      </c>
      <c r="I72" s="20">
        <v>0</v>
      </c>
      <c r="J72" s="47">
        <v>0</v>
      </c>
      <c r="L72" s="48">
        <f>ROUND( IF(B72=$D$2,O71,IF(B72&lt;$D$2,IF(AND(E72="T",E71="K2"),SUM($N$6:N71)/($D$2-B72+1),L71),0)),2)</f>
        <v>0</v>
      </c>
      <c r="M72" s="21">
        <f t="shared" ref="M72:M135" ca="1" si="13">+J72+I72+G72+L72+H72</f>
        <v>0</v>
      </c>
      <c r="AC72" s="59">
        <v>3550000</v>
      </c>
      <c r="AD72" s="60">
        <f t="shared" si="7"/>
        <v>7575</v>
      </c>
    </row>
    <row r="73" spans="1:30" x14ac:dyDescent="0.25">
      <c r="A73" s="41">
        <f t="shared" ca="1" si="8"/>
        <v>47955</v>
      </c>
      <c r="B73" s="20">
        <v>67</v>
      </c>
      <c r="C73" s="42">
        <f t="shared" si="9"/>
        <v>0</v>
      </c>
      <c r="D73" s="43">
        <f t="shared" ref="D73:D136" si="14">D72</f>
        <v>2.9000000000000001E-2</v>
      </c>
      <c r="E73" s="43" t="s">
        <v>43</v>
      </c>
      <c r="F73" s="45">
        <f t="shared" si="10"/>
        <v>0</v>
      </c>
      <c r="G73" s="42">
        <f t="shared" ca="1" si="11"/>
        <v>0</v>
      </c>
      <c r="H73" s="25">
        <f t="shared" ca="1" si="12"/>
        <v>0</v>
      </c>
      <c r="I73" s="20">
        <v>0</v>
      </c>
      <c r="J73" s="47">
        <v>0</v>
      </c>
      <c r="L73" s="48">
        <f>ROUND( IF(B73=$D$2,O72,IF(B73&lt;$D$2,IF(AND(E73="T",E72="K2"),SUM($N$6:N72)/($D$2-B73+1),L72),0)),2)</f>
        <v>0</v>
      </c>
      <c r="M73" s="21">
        <f t="shared" ca="1" si="13"/>
        <v>0</v>
      </c>
      <c r="AC73" s="59">
        <v>3600000</v>
      </c>
      <c r="AD73" s="60">
        <f t="shared" si="7"/>
        <v>7650</v>
      </c>
    </row>
    <row r="74" spans="1:30" x14ac:dyDescent="0.25">
      <c r="A74" s="41">
        <f t="shared" ca="1" si="8"/>
        <v>47985</v>
      </c>
      <c r="B74" s="20">
        <v>68</v>
      </c>
      <c r="C74" s="42">
        <f t="shared" si="9"/>
        <v>0</v>
      </c>
      <c r="D74" s="43">
        <f t="shared" si="14"/>
        <v>2.9000000000000001E-2</v>
      </c>
      <c r="E74" s="43" t="s">
        <v>43</v>
      </c>
      <c r="F74" s="45">
        <f t="shared" si="10"/>
        <v>0</v>
      </c>
      <c r="G74" s="42">
        <f t="shared" ca="1" si="11"/>
        <v>0</v>
      </c>
      <c r="H74" s="25">
        <f t="shared" ca="1" si="12"/>
        <v>0</v>
      </c>
      <c r="I74" s="20">
        <v>0</v>
      </c>
      <c r="J74" s="47">
        <v>0</v>
      </c>
      <c r="L74" s="48">
        <f>ROUND( IF(B74=$D$2,O73,IF(B74&lt;$D$2,IF(AND(E74="T",E73="K2"),SUM($N$6:N73)/($D$2-B74+1),L73),0)),2)</f>
        <v>0</v>
      </c>
      <c r="M74" s="21">
        <f t="shared" ca="1" si="13"/>
        <v>0</v>
      </c>
      <c r="AC74" s="59">
        <v>3650000</v>
      </c>
      <c r="AD74" s="60">
        <f t="shared" si="7"/>
        <v>7725</v>
      </c>
    </row>
    <row r="75" spans="1:30" x14ac:dyDescent="0.25">
      <c r="A75" s="41">
        <f t="shared" ca="1" si="8"/>
        <v>48016</v>
      </c>
      <c r="B75" s="20">
        <v>69</v>
      </c>
      <c r="C75" s="42">
        <f t="shared" si="9"/>
        <v>0</v>
      </c>
      <c r="D75" s="43">
        <f t="shared" si="14"/>
        <v>2.9000000000000001E-2</v>
      </c>
      <c r="E75" s="43" t="s">
        <v>43</v>
      </c>
      <c r="F75" s="45">
        <f t="shared" si="10"/>
        <v>0</v>
      </c>
      <c r="G75" s="42">
        <f t="shared" ca="1" si="11"/>
        <v>0</v>
      </c>
      <c r="H75" s="25">
        <f t="shared" ca="1" si="12"/>
        <v>0</v>
      </c>
      <c r="I75" s="20">
        <v>0</v>
      </c>
      <c r="J75" s="47">
        <v>0</v>
      </c>
      <c r="L75" s="48">
        <f>ROUND( IF(B75=$D$2,O74,IF(B75&lt;$D$2,IF(AND(E75="T",E74="K2"),SUM($N$6:N74)/($D$2-B75+1),L74),0)),2)</f>
        <v>0</v>
      </c>
      <c r="M75" s="21">
        <f t="shared" ca="1" si="13"/>
        <v>0</v>
      </c>
      <c r="AC75" s="59">
        <v>3700000</v>
      </c>
      <c r="AD75" s="60">
        <f t="shared" si="7"/>
        <v>7800</v>
      </c>
    </row>
    <row r="76" spans="1:30" x14ac:dyDescent="0.25">
      <c r="A76" s="41">
        <f t="shared" ca="1" si="8"/>
        <v>48046</v>
      </c>
      <c r="B76" s="20">
        <v>70</v>
      </c>
      <c r="C76" s="42">
        <f t="shared" si="9"/>
        <v>0</v>
      </c>
      <c r="D76" s="43">
        <f t="shared" si="14"/>
        <v>2.9000000000000001E-2</v>
      </c>
      <c r="E76" s="43" t="s">
        <v>43</v>
      </c>
      <c r="F76" s="45">
        <f t="shared" si="10"/>
        <v>0</v>
      </c>
      <c r="G76" s="42">
        <f t="shared" ca="1" si="11"/>
        <v>0</v>
      </c>
      <c r="H76" s="25">
        <f t="shared" ca="1" si="12"/>
        <v>0</v>
      </c>
      <c r="I76" s="20">
        <v>0</v>
      </c>
      <c r="J76" s="47">
        <v>0</v>
      </c>
      <c r="L76" s="48">
        <f>ROUND( IF(B76=$D$2,O75,IF(B76&lt;$D$2,IF(AND(E76="T",E75="K2"),SUM($N$6:N75)/($D$2-B76+1),L75),0)),2)</f>
        <v>0</v>
      </c>
      <c r="M76" s="21">
        <f t="shared" ca="1" si="13"/>
        <v>0</v>
      </c>
      <c r="AC76" s="59">
        <v>3750000</v>
      </c>
      <c r="AD76" s="60">
        <f t="shared" si="7"/>
        <v>7875</v>
      </c>
    </row>
    <row r="77" spans="1:30" x14ac:dyDescent="0.25">
      <c r="A77" s="41">
        <f t="shared" ca="1" si="8"/>
        <v>48077</v>
      </c>
      <c r="B77" s="20">
        <v>71</v>
      </c>
      <c r="C77" s="42">
        <f t="shared" si="9"/>
        <v>0</v>
      </c>
      <c r="D77" s="43">
        <f t="shared" si="14"/>
        <v>2.9000000000000001E-2</v>
      </c>
      <c r="E77" s="43" t="s">
        <v>43</v>
      </c>
      <c r="F77" s="45">
        <f t="shared" si="10"/>
        <v>0</v>
      </c>
      <c r="G77" s="42">
        <f t="shared" ca="1" si="11"/>
        <v>0</v>
      </c>
      <c r="H77" s="25">
        <f t="shared" ca="1" si="12"/>
        <v>0</v>
      </c>
      <c r="I77" s="20">
        <v>0</v>
      </c>
      <c r="J77" s="47">
        <v>0</v>
      </c>
      <c r="L77" s="48">
        <f>ROUND( IF(B77=$D$2,O76,IF(B77&lt;$D$2,IF(AND(E77="T",E76="K2"),SUM($N$6:N76)/($D$2-B77+1),L76),0)),2)</f>
        <v>0</v>
      </c>
      <c r="M77" s="21">
        <f t="shared" ca="1" si="13"/>
        <v>0</v>
      </c>
      <c r="AC77" s="59">
        <v>3800000</v>
      </c>
      <c r="AD77" s="60">
        <f t="shared" si="7"/>
        <v>7950</v>
      </c>
    </row>
    <row r="78" spans="1:30" x14ac:dyDescent="0.25">
      <c r="A78" s="41">
        <f t="shared" ca="1" si="8"/>
        <v>48108</v>
      </c>
      <c r="B78" s="20">
        <v>72</v>
      </c>
      <c r="C78" s="42">
        <f t="shared" si="9"/>
        <v>0</v>
      </c>
      <c r="D78" s="43">
        <f t="shared" si="14"/>
        <v>2.9000000000000001E-2</v>
      </c>
      <c r="E78" s="43" t="s">
        <v>43</v>
      </c>
      <c r="F78" s="45">
        <f t="shared" si="10"/>
        <v>0</v>
      </c>
      <c r="G78" s="42">
        <f t="shared" ca="1" si="11"/>
        <v>0</v>
      </c>
      <c r="H78" s="25">
        <f t="shared" ca="1" si="12"/>
        <v>0</v>
      </c>
      <c r="I78" s="20">
        <v>0</v>
      </c>
      <c r="J78" s="47">
        <v>0</v>
      </c>
      <c r="L78" s="48">
        <f>ROUND( IF(B78=$D$2,O77,IF(B78&lt;$D$2,IF(AND(E78="T",E77="K2"),SUM($N$6:N77)/($D$2-B78+1),L77),0)),2)</f>
        <v>0</v>
      </c>
      <c r="M78" s="21">
        <f t="shared" ca="1" si="13"/>
        <v>0</v>
      </c>
      <c r="AC78" s="59">
        <v>3850000</v>
      </c>
      <c r="AD78" s="60">
        <f t="shared" si="7"/>
        <v>8025</v>
      </c>
    </row>
    <row r="79" spans="1:30" x14ac:dyDescent="0.25">
      <c r="A79" s="41">
        <f t="shared" ca="1" si="8"/>
        <v>48138</v>
      </c>
      <c r="B79" s="20">
        <v>73</v>
      </c>
      <c r="C79" s="42">
        <f t="shared" si="9"/>
        <v>0</v>
      </c>
      <c r="D79" s="43">
        <f t="shared" si="14"/>
        <v>2.9000000000000001E-2</v>
      </c>
      <c r="E79" s="43" t="s">
        <v>43</v>
      </c>
      <c r="F79" s="45">
        <f t="shared" si="10"/>
        <v>0</v>
      </c>
      <c r="G79" s="42">
        <f t="shared" ca="1" si="11"/>
        <v>0</v>
      </c>
      <c r="H79" s="25">
        <f t="shared" ca="1" si="12"/>
        <v>0</v>
      </c>
      <c r="I79" s="20">
        <v>0</v>
      </c>
      <c r="J79" s="47">
        <v>0</v>
      </c>
      <c r="L79" s="48">
        <f>ROUND( IF(B79=$D$2,O78,IF(B79&lt;$D$2,IF(AND(E79="T",E78="K2"),SUM($N$6:N78)/($D$2-B79+1),L78),0)),2)</f>
        <v>0</v>
      </c>
      <c r="M79" s="21">
        <f t="shared" ca="1" si="13"/>
        <v>0</v>
      </c>
      <c r="AC79" s="59">
        <v>3900000</v>
      </c>
      <c r="AD79" s="60">
        <f t="shared" si="7"/>
        <v>8100</v>
      </c>
    </row>
    <row r="80" spans="1:30" x14ac:dyDescent="0.25">
      <c r="A80" s="41">
        <f t="shared" ca="1" si="8"/>
        <v>48169</v>
      </c>
      <c r="B80" s="20">
        <v>74</v>
      </c>
      <c r="C80" s="42">
        <f t="shared" si="9"/>
        <v>0</v>
      </c>
      <c r="D80" s="43">
        <f t="shared" si="14"/>
        <v>2.9000000000000001E-2</v>
      </c>
      <c r="E80" s="43" t="s">
        <v>43</v>
      </c>
      <c r="F80" s="45">
        <f t="shared" si="10"/>
        <v>0</v>
      </c>
      <c r="G80" s="42">
        <f t="shared" ca="1" si="11"/>
        <v>0</v>
      </c>
      <c r="H80" s="25">
        <f t="shared" ca="1" si="12"/>
        <v>0</v>
      </c>
      <c r="I80" s="20">
        <v>0</v>
      </c>
      <c r="J80" s="47">
        <v>0</v>
      </c>
      <c r="L80" s="48">
        <f>ROUND( IF(B80=$D$2,O79,IF(B80&lt;$D$2,IF(AND(E80="T",E79="K2"),SUM($N$6:N79)/($D$2-B80+1),L79),0)),2)</f>
        <v>0</v>
      </c>
      <c r="M80" s="21">
        <f t="shared" ca="1" si="13"/>
        <v>0</v>
      </c>
      <c r="AC80" s="59">
        <v>3950000</v>
      </c>
      <c r="AD80" s="60">
        <f t="shared" si="7"/>
        <v>8175</v>
      </c>
    </row>
    <row r="81" spans="1:30" x14ac:dyDescent="0.25">
      <c r="A81" s="41">
        <f t="shared" ca="1" si="8"/>
        <v>48199</v>
      </c>
      <c r="B81" s="20">
        <v>75</v>
      </c>
      <c r="C81" s="42">
        <f t="shared" si="9"/>
        <v>0</v>
      </c>
      <c r="D81" s="43">
        <f t="shared" si="14"/>
        <v>2.9000000000000001E-2</v>
      </c>
      <c r="E81" s="43" t="s">
        <v>43</v>
      </c>
      <c r="F81" s="45">
        <f t="shared" si="10"/>
        <v>0</v>
      </c>
      <c r="G81" s="42">
        <f t="shared" ca="1" si="11"/>
        <v>0</v>
      </c>
      <c r="H81" s="25">
        <f t="shared" ca="1" si="12"/>
        <v>0</v>
      </c>
      <c r="I81" s="20">
        <v>0</v>
      </c>
      <c r="J81" s="47">
        <v>0</v>
      </c>
      <c r="L81" s="48">
        <f>ROUND( IF(B81=$D$2,O80,IF(B81&lt;$D$2,IF(AND(E81="T",E80="K2"),SUM($N$6:N80)/($D$2-B81+1),L80),0)),2)</f>
        <v>0</v>
      </c>
      <c r="M81" s="21">
        <f t="shared" ca="1" si="13"/>
        <v>0</v>
      </c>
      <c r="AC81" s="59">
        <v>4000000</v>
      </c>
      <c r="AD81" s="60">
        <f t="shared" si="7"/>
        <v>8250</v>
      </c>
    </row>
    <row r="82" spans="1:30" x14ac:dyDescent="0.25">
      <c r="A82" s="41">
        <f t="shared" ca="1" si="8"/>
        <v>48230</v>
      </c>
      <c r="B82" s="20">
        <v>76</v>
      </c>
      <c r="C82" s="42">
        <f t="shared" si="9"/>
        <v>0</v>
      </c>
      <c r="D82" s="43">
        <f t="shared" si="14"/>
        <v>2.9000000000000001E-2</v>
      </c>
      <c r="E82" s="43" t="s">
        <v>43</v>
      </c>
      <c r="F82" s="45">
        <f t="shared" si="10"/>
        <v>0</v>
      </c>
      <c r="G82" s="42">
        <f t="shared" ca="1" si="11"/>
        <v>0</v>
      </c>
      <c r="H82" s="25">
        <f t="shared" ca="1" si="12"/>
        <v>0</v>
      </c>
      <c r="I82" s="20">
        <v>0</v>
      </c>
      <c r="J82" s="47">
        <v>0</v>
      </c>
      <c r="L82" s="48">
        <f>ROUND( IF(B82=$D$2,O81,IF(B82&lt;$D$2,IF(AND(E82="T",E81="K2"),SUM($N$6:N81)/($D$2-B82+1),L81),0)),2)</f>
        <v>0</v>
      </c>
      <c r="M82" s="21">
        <f t="shared" ca="1" si="13"/>
        <v>0</v>
      </c>
      <c r="AC82" s="59">
        <v>4050000</v>
      </c>
      <c r="AD82" s="60">
        <f t="shared" si="7"/>
        <v>8325</v>
      </c>
    </row>
    <row r="83" spans="1:30" x14ac:dyDescent="0.25">
      <c r="A83" s="41">
        <f t="shared" ca="1" si="8"/>
        <v>48261</v>
      </c>
      <c r="B83" s="20">
        <v>77</v>
      </c>
      <c r="C83" s="42">
        <f t="shared" si="9"/>
        <v>0</v>
      </c>
      <c r="D83" s="43">
        <f t="shared" si="14"/>
        <v>2.9000000000000001E-2</v>
      </c>
      <c r="E83" s="43" t="s">
        <v>43</v>
      </c>
      <c r="F83" s="45">
        <f t="shared" si="10"/>
        <v>0</v>
      </c>
      <c r="G83" s="42">
        <f t="shared" ca="1" si="11"/>
        <v>0</v>
      </c>
      <c r="H83" s="25">
        <f t="shared" ca="1" si="12"/>
        <v>0</v>
      </c>
      <c r="I83" s="20">
        <v>0</v>
      </c>
      <c r="J83" s="47">
        <v>0</v>
      </c>
      <c r="L83" s="48">
        <f>ROUND( IF(B83=$D$2,O82,IF(B83&lt;$D$2,IF(AND(E83="T",E82="K2"),SUM($N$6:N82)/($D$2-B83+1),L82),0)),2)</f>
        <v>0</v>
      </c>
      <c r="M83" s="21">
        <f t="shared" ca="1" si="13"/>
        <v>0</v>
      </c>
      <c r="AC83" s="59">
        <v>4100000</v>
      </c>
      <c r="AD83" s="60">
        <f t="shared" si="7"/>
        <v>8400</v>
      </c>
    </row>
    <row r="84" spans="1:30" x14ac:dyDescent="0.25">
      <c r="A84" s="41">
        <f t="shared" ca="1" si="8"/>
        <v>48290</v>
      </c>
      <c r="B84" s="20">
        <v>78</v>
      </c>
      <c r="C84" s="42">
        <f t="shared" si="9"/>
        <v>0</v>
      </c>
      <c r="D84" s="43">
        <f t="shared" si="14"/>
        <v>2.9000000000000001E-2</v>
      </c>
      <c r="E84" s="43" t="s">
        <v>43</v>
      </c>
      <c r="F84" s="45">
        <f t="shared" si="10"/>
        <v>0</v>
      </c>
      <c r="G84" s="42">
        <f t="shared" ca="1" si="11"/>
        <v>0</v>
      </c>
      <c r="H84" s="25">
        <f t="shared" ca="1" si="12"/>
        <v>0</v>
      </c>
      <c r="I84" s="20">
        <v>0</v>
      </c>
      <c r="J84" s="47">
        <v>0</v>
      </c>
      <c r="L84" s="48">
        <f>ROUND( IF(B84=$D$2,O83,IF(B84&lt;$D$2,IF(AND(E84="T",E83="K2"),SUM($N$6:N83)/($D$2-B84+1),L83),0)),2)</f>
        <v>0</v>
      </c>
      <c r="M84" s="21">
        <f t="shared" ca="1" si="13"/>
        <v>0</v>
      </c>
      <c r="AC84" s="59">
        <v>4150000</v>
      </c>
      <c r="AD84" s="60">
        <f t="shared" si="7"/>
        <v>8475</v>
      </c>
    </row>
    <row r="85" spans="1:30" x14ac:dyDescent="0.25">
      <c r="A85" s="41">
        <f t="shared" ca="1" si="8"/>
        <v>48321</v>
      </c>
      <c r="B85" s="20">
        <v>79</v>
      </c>
      <c r="C85" s="42">
        <f t="shared" si="9"/>
        <v>0</v>
      </c>
      <c r="D85" s="43">
        <f t="shared" si="14"/>
        <v>2.9000000000000001E-2</v>
      </c>
      <c r="E85" s="43" t="s">
        <v>43</v>
      </c>
      <c r="F85" s="45">
        <f t="shared" si="10"/>
        <v>0</v>
      </c>
      <c r="G85" s="42">
        <f t="shared" ca="1" si="11"/>
        <v>0</v>
      </c>
      <c r="H85" s="25">
        <f t="shared" ca="1" si="12"/>
        <v>0</v>
      </c>
      <c r="I85" s="20">
        <v>0</v>
      </c>
      <c r="J85" s="47">
        <v>0</v>
      </c>
      <c r="L85" s="48">
        <f>ROUND( IF(B85=$D$2,O84,IF(B85&lt;$D$2,IF(AND(E85="T",E84="K2"),SUM($N$6:N84)/($D$2-B85+1),L84),0)),2)</f>
        <v>0</v>
      </c>
      <c r="M85" s="21">
        <f t="shared" ca="1" si="13"/>
        <v>0</v>
      </c>
      <c r="AC85" s="59">
        <v>4200000</v>
      </c>
      <c r="AD85" s="60">
        <f t="shared" si="7"/>
        <v>8550</v>
      </c>
    </row>
    <row r="86" spans="1:30" x14ac:dyDescent="0.25">
      <c r="A86" s="41">
        <f t="shared" ca="1" si="8"/>
        <v>48351</v>
      </c>
      <c r="B86" s="20">
        <v>80</v>
      </c>
      <c r="C86" s="42">
        <f t="shared" si="9"/>
        <v>0</v>
      </c>
      <c r="D86" s="43">
        <f t="shared" si="14"/>
        <v>2.9000000000000001E-2</v>
      </c>
      <c r="E86" s="43" t="s">
        <v>43</v>
      </c>
      <c r="F86" s="45">
        <f t="shared" si="10"/>
        <v>0</v>
      </c>
      <c r="G86" s="42">
        <f t="shared" ca="1" si="11"/>
        <v>0</v>
      </c>
      <c r="H86" s="25">
        <f t="shared" ca="1" si="12"/>
        <v>0</v>
      </c>
      <c r="I86" s="20">
        <v>0</v>
      </c>
      <c r="J86" s="47">
        <v>0</v>
      </c>
      <c r="L86" s="48">
        <f>ROUND( IF(B86=$D$2,O85,IF(B86&lt;$D$2,IF(AND(E86="T",E85="K2"),SUM($N$6:N85)/($D$2-B86+1),L85),0)),2)</f>
        <v>0</v>
      </c>
      <c r="M86" s="21">
        <f t="shared" ca="1" si="13"/>
        <v>0</v>
      </c>
      <c r="AC86" s="59">
        <v>4250000</v>
      </c>
      <c r="AD86" s="60">
        <f t="shared" ref="AD86:AD100" si="15">(20000+(AC86-500000)*1%)*15%</f>
        <v>8625</v>
      </c>
    </row>
    <row r="87" spans="1:30" x14ac:dyDescent="0.25">
      <c r="A87" s="41">
        <f t="shared" ca="1" si="8"/>
        <v>48382</v>
      </c>
      <c r="B87" s="20">
        <v>81</v>
      </c>
      <c r="C87" s="42">
        <f t="shared" si="9"/>
        <v>0</v>
      </c>
      <c r="D87" s="43">
        <f t="shared" si="14"/>
        <v>2.9000000000000001E-2</v>
      </c>
      <c r="E87" s="43" t="s">
        <v>43</v>
      </c>
      <c r="F87" s="45">
        <f t="shared" si="10"/>
        <v>0</v>
      </c>
      <c r="G87" s="42">
        <f t="shared" ca="1" si="11"/>
        <v>0</v>
      </c>
      <c r="H87" s="25">
        <f t="shared" ca="1" si="12"/>
        <v>0</v>
      </c>
      <c r="I87" s="20">
        <v>0</v>
      </c>
      <c r="J87" s="47">
        <v>0</v>
      </c>
      <c r="L87" s="48">
        <f>ROUND( IF(B87=$D$2,O86,IF(B87&lt;$D$2,IF(AND(E87="T",E86="K2"),SUM($N$6:N86)/($D$2-B87+1),L86),0)),2)</f>
        <v>0</v>
      </c>
      <c r="M87" s="21">
        <f t="shared" ca="1" si="13"/>
        <v>0</v>
      </c>
      <c r="AC87" s="59">
        <v>4300000</v>
      </c>
      <c r="AD87" s="60">
        <f t="shared" si="15"/>
        <v>8700</v>
      </c>
    </row>
    <row r="88" spans="1:30" x14ac:dyDescent="0.25">
      <c r="A88" s="41">
        <f t="shared" ca="1" si="8"/>
        <v>48412</v>
      </c>
      <c r="B88" s="20">
        <v>82</v>
      </c>
      <c r="C88" s="42">
        <f t="shared" si="9"/>
        <v>0</v>
      </c>
      <c r="D88" s="43">
        <f t="shared" si="14"/>
        <v>2.9000000000000001E-2</v>
      </c>
      <c r="E88" s="43" t="s">
        <v>43</v>
      </c>
      <c r="F88" s="45">
        <f t="shared" si="10"/>
        <v>0</v>
      </c>
      <c r="G88" s="42">
        <f t="shared" ca="1" si="11"/>
        <v>0</v>
      </c>
      <c r="H88" s="25">
        <f t="shared" ca="1" si="12"/>
        <v>0</v>
      </c>
      <c r="I88" s="20">
        <v>0</v>
      </c>
      <c r="J88" s="47">
        <v>0</v>
      </c>
      <c r="L88" s="48">
        <f>ROUND( IF(B88=$D$2,O87,IF(B88&lt;$D$2,IF(AND(E88="T",E87="K2"),SUM($N$6:N87)/($D$2-B88+1),L87),0)),2)</f>
        <v>0</v>
      </c>
      <c r="M88" s="21">
        <f t="shared" ca="1" si="13"/>
        <v>0</v>
      </c>
      <c r="AC88" s="59">
        <v>4350000</v>
      </c>
      <c r="AD88" s="60">
        <f t="shared" si="15"/>
        <v>8775</v>
      </c>
    </row>
    <row r="89" spans="1:30" x14ac:dyDescent="0.25">
      <c r="A89" s="41">
        <f t="shared" ca="1" si="8"/>
        <v>48443</v>
      </c>
      <c r="B89" s="20">
        <v>83</v>
      </c>
      <c r="C89" s="42">
        <f t="shared" si="9"/>
        <v>0</v>
      </c>
      <c r="D89" s="43">
        <f t="shared" si="14"/>
        <v>2.9000000000000001E-2</v>
      </c>
      <c r="E89" s="43" t="s">
        <v>43</v>
      </c>
      <c r="F89" s="45">
        <f t="shared" si="10"/>
        <v>0</v>
      </c>
      <c r="G89" s="42">
        <f t="shared" ca="1" si="11"/>
        <v>0</v>
      </c>
      <c r="H89" s="25">
        <f t="shared" ca="1" si="12"/>
        <v>0</v>
      </c>
      <c r="I89" s="20">
        <v>0</v>
      </c>
      <c r="J89" s="47">
        <v>0</v>
      </c>
      <c r="L89" s="48">
        <f>ROUND( IF(B89=$D$2,O88,IF(B89&lt;$D$2,IF(AND(E89="T",E88="K2"),SUM($N$6:N88)/($D$2-B89+1),L88),0)),2)</f>
        <v>0</v>
      </c>
      <c r="M89" s="21">
        <f t="shared" ca="1" si="13"/>
        <v>0</v>
      </c>
      <c r="AC89" s="59">
        <v>4400000</v>
      </c>
      <c r="AD89" s="60">
        <f t="shared" si="15"/>
        <v>8850</v>
      </c>
    </row>
    <row r="90" spans="1:30" x14ac:dyDescent="0.25">
      <c r="A90" s="41">
        <f t="shared" ca="1" si="8"/>
        <v>48474</v>
      </c>
      <c r="B90" s="20">
        <v>84</v>
      </c>
      <c r="C90" s="42">
        <f t="shared" si="9"/>
        <v>0</v>
      </c>
      <c r="D90" s="43">
        <f t="shared" si="14"/>
        <v>2.9000000000000001E-2</v>
      </c>
      <c r="E90" s="43" t="s">
        <v>43</v>
      </c>
      <c r="F90" s="45">
        <f t="shared" si="10"/>
        <v>0</v>
      </c>
      <c r="G90" s="42">
        <f t="shared" ca="1" si="11"/>
        <v>0</v>
      </c>
      <c r="H90" s="25">
        <f t="shared" ca="1" si="12"/>
        <v>0</v>
      </c>
      <c r="I90" s="20">
        <v>0</v>
      </c>
      <c r="J90" s="47">
        <v>0</v>
      </c>
      <c r="L90" s="48">
        <f>ROUND( IF(B90=$D$2,O89,IF(B90&lt;$D$2,IF(AND(E90="T",E89="K2"),SUM($N$6:N89)/($D$2-B90+1),L89),0)),2)</f>
        <v>0</v>
      </c>
      <c r="M90" s="21">
        <f t="shared" ca="1" si="13"/>
        <v>0</v>
      </c>
      <c r="AC90" s="59">
        <v>4450000</v>
      </c>
      <c r="AD90" s="60">
        <f t="shared" si="15"/>
        <v>8925</v>
      </c>
    </row>
    <row r="91" spans="1:30" x14ac:dyDescent="0.25">
      <c r="A91" s="41">
        <f t="shared" ca="1" si="8"/>
        <v>48504</v>
      </c>
      <c r="B91" s="20">
        <v>85</v>
      </c>
      <c r="C91" s="42">
        <f t="shared" si="9"/>
        <v>0</v>
      </c>
      <c r="D91" s="43">
        <f t="shared" si="14"/>
        <v>2.9000000000000001E-2</v>
      </c>
      <c r="E91" s="43" t="s">
        <v>43</v>
      </c>
      <c r="F91" s="45">
        <f t="shared" si="10"/>
        <v>0</v>
      </c>
      <c r="G91" s="42">
        <f t="shared" ca="1" si="11"/>
        <v>0</v>
      </c>
      <c r="H91" s="25">
        <f t="shared" ca="1" si="12"/>
        <v>0</v>
      </c>
      <c r="I91" s="20">
        <v>0</v>
      </c>
      <c r="J91" s="47">
        <v>0</v>
      </c>
      <c r="L91" s="48">
        <f>ROUND( IF(B91=$D$2,O90,IF(B91&lt;$D$2,IF(AND(E91="T",E90="K2"),SUM($N$6:N90)/($D$2-B91+1),L90),0)),2)</f>
        <v>0</v>
      </c>
      <c r="M91" s="21">
        <f t="shared" ca="1" si="13"/>
        <v>0</v>
      </c>
      <c r="AC91" s="59">
        <v>4500000</v>
      </c>
      <c r="AD91" s="60">
        <f t="shared" si="15"/>
        <v>9000</v>
      </c>
    </row>
    <row r="92" spans="1:30" x14ac:dyDescent="0.25">
      <c r="A92" s="41">
        <f t="shared" ca="1" si="8"/>
        <v>48535</v>
      </c>
      <c r="B92" s="20">
        <v>86</v>
      </c>
      <c r="C92" s="42">
        <f t="shared" si="9"/>
        <v>0</v>
      </c>
      <c r="D92" s="43">
        <f t="shared" si="14"/>
        <v>2.9000000000000001E-2</v>
      </c>
      <c r="E92" s="43" t="s">
        <v>43</v>
      </c>
      <c r="F92" s="45">
        <f t="shared" si="10"/>
        <v>0</v>
      </c>
      <c r="G92" s="42">
        <f t="shared" ca="1" si="11"/>
        <v>0</v>
      </c>
      <c r="H92" s="25">
        <f t="shared" ca="1" si="12"/>
        <v>0</v>
      </c>
      <c r="I92" s="20">
        <v>0</v>
      </c>
      <c r="J92" s="47">
        <v>0</v>
      </c>
      <c r="L92" s="48">
        <f>ROUND( IF(B92=$D$2,O91,IF(B92&lt;$D$2,IF(AND(E92="T",E91="K2"),SUM($N$6:N91)/($D$2-B92+1),L91),0)),2)</f>
        <v>0</v>
      </c>
      <c r="M92" s="21">
        <f t="shared" ca="1" si="13"/>
        <v>0</v>
      </c>
      <c r="AC92" s="59">
        <v>4550000</v>
      </c>
      <c r="AD92" s="60">
        <f t="shared" si="15"/>
        <v>9075</v>
      </c>
    </row>
    <row r="93" spans="1:30" x14ac:dyDescent="0.25">
      <c r="A93" s="41">
        <f t="shared" ca="1" si="8"/>
        <v>48565</v>
      </c>
      <c r="B93" s="20">
        <v>87</v>
      </c>
      <c r="C93" s="42">
        <f t="shared" si="9"/>
        <v>0</v>
      </c>
      <c r="D93" s="43">
        <f t="shared" si="14"/>
        <v>2.9000000000000001E-2</v>
      </c>
      <c r="E93" s="43" t="s">
        <v>43</v>
      </c>
      <c r="F93" s="45">
        <f t="shared" si="10"/>
        <v>0</v>
      </c>
      <c r="G93" s="42">
        <f t="shared" ca="1" si="11"/>
        <v>0</v>
      </c>
      <c r="H93" s="25">
        <f t="shared" ca="1" si="12"/>
        <v>0</v>
      </c>
      <c r="I93" s="20">
        <v>0</v>
      </c>
      <c r="J93" s="47">
        <v>0</v>
      </c>
      <c r="L93" s="48">
        <f>ROUND( IF(B93=$D$2,O92,IF(B93&lt;$D$2,IF(AND(E93="T",E92="K2"),SUM($N$6:N92)/($D$2-B93+1),L92),0)),2)</f>
        <v>0</v>
      </c>
      <c r="M93" s="21">
        <f t="shared" ca="1" si="13"/>
        <v>0</v>
      </c>
      <c r="AC93" s="59">
        <v>4600000</v>
      </c>
      <c r="AD93" s="60">
        <f t="shared" si="15"/>
        <v>9150</v>
      </c>
    </row>
    <row r="94" spans="1:30" x14ac:dyDescent="0.25">
      <c r="A94" s="41">
        <f t="shared" ca="1" si="8"/>
        <v>48596</v>
      </c>
      <c r="B94" s="20">
        <v>88</v>
      </c>
      <c r="C94" s="42">
        <f t="shared" si="9"/>
        <v>0</v>
      </c>
      <c r="D94" s="43">
        <f t="shared" si="14"/>
        <v>2.9000000000000001E-2</v>
      </c>
      <c r="E94" s="43" t="s">
        <v>43</v>
      </c>
      <c r="F94" s="45">
        <f t="shared" si="10"/>
        <v>0</v>
      </c>
      <c r="G94" s="42">
        <f t="shared" ca="1" si="11"/>
        <v>0</v>
      </c>
      <c r="H94" s="25">
        <f t="shared" ca="1" si="12"/>
        <v>0</v>
      </c>
      <c r="I94" s="20">
        <v>0</v>
      </c>
      <c r="J94" s="47">
        <v>0</v>
      </c>
      <c r="L94" s="48">
        <f>ROUND( IF(B94=$D$2,O93,IF(B94&lt;$D$2,IF(AND(E94="T",E93="K2"),SUM($N$6:N93)/($D$2-B94+1),L93),0)),2)</f>
        <v>0</v>
      </c>
      <c r="M94" s="21">
        <f t="shared" ca="1" si="13"/>
        <v>0</v>
      </c>
      <c r="AC94" s="59">
        <v>4650000</v>
      </c>
      <c r="AD94" s="60">
        <f t="shared" si="15"/>
        <v>9225</v>
      </c>
    </row>
    <row r="95" spans="1:30" x14ac:dyDescent="0.25">
      <c r="A95" s="41">
        <f t="shared" ca="1" si="8"/>
        <v>48627</v>
      </c>
      <c r="B95" s="20">
        <v>89</v>
      </c>
      <c r="C95" s="42">
        <f t="shared" si="9"/>
        <v>0</v>
      </c>
      <c r="D95" s="43">
        <f t="shared" si="14"/>
        <v>2.9000000000000001E-2</v>
      </c>
      <c r="E95" s="43" t="s">
        <v>43</v>
      </c>
      <c r="F95" s="45">
        <f t="shared" si="10"/>
        <v>0</v>
      </c>
      <c r="G95" s="42">
        <f t="shared" ca="1" si="11"/>
        <v>0</v>
      </c>
      <c r="H95" s="25">
        <f t="shared" ca="1" si="12"/>
        <v>0</v>
      </c>
      <c r="I95" s="20">
        <v>0</v>
      </c>
      <c r="J95" s="47">
        <v>0</v>
      </c>
      <c r="L95" s="48">
        <f>ROUND( IF(B95=$D$2,O94,IF(B95&lt;$D$2,IF(AND(E95="T",E94="K2"),SUM($N$6:N94)/($D$2-B95+1),L94),0)),2)</f>
        <v>0</v>
      </c>
      <c r="M95" s="21">
        <f t="shared" ca="1" si="13"/>
        <v>0</v>
      </c>
      <c r="AC95" s="59">
        <v>4700000</v>
      </c>
      <c r="AD95" s="60">
        <f t="shared" si="15"/>
        <v>9300</v>
      </c>
    </row>
    <row r="96" spans="1:30" x14ac:dyDescent="0.25">
      <c r="A96" s="41">
        <f t="shared" ca="1" si="8"/>
        <v>48655</v>
      </c>
      <c r="B96" s="20">
        <v>90</v>
      </c>
      <c r="C96" s="42">
        <f t="shared" si="9"/>
        <v>0</v>
      </c>
      <c r="D96" s="43">
        <f t="shared" si="14"/>
        <v>2.9000000000000001E-2</v>
      </c>
      <c r="E96" s="43" t="s">
        <v>43</v>
      </c>
      <c r="F96" s="45">
        <f t="shared" si="10"/>
        <v>0</v>
      </c>
      <c r="G96" s="42">
        <f t="shared" ca="1" si="11"/>
        <v>0</v>
      </c>
      <c r="H96" s="25">
        <f t="shared" ca="1" si="12"/>
        <v>0</v>
      </c>
      <c r="I96" s="20">
        <v>0</v>
      </c>
      <c r="J96" s="47">
        <v>0</v>
      </c>
      <c r="L96" s="48">
        <f>ROUND( IF(B96=$D$2,O95,IF(B96&lt;$D$2,IF(AND(E96="T",E95="K2"),SUM($N$6:N95)/($D$2-B96+1),L95),0)),2)</f>
        <v>0</v>
      </c>
      <c r="M96" s="21">
        <f t="shared" ca="1" si="13"/>
        <v>0</v>
      </c>
      <c r="AC96" s="59">
        <v>4750000</v>
      </c>
      <c r="AD96" s="60">
        <f t="shared" si="15"/>
        <v>9375</v>
      </c>
    </row>
    <row r="97" spans="1:30" x14ac:dyDescent="0.25">
      <c r="A97" s="41">
        <f t="shared" ca="1" si="8"/>
        <v>48686</v>
      </c>
      <c r="B97" s="20">
        <v>91</v>
      </c>
      <c r="C97" s="42">
        <f t="shared" si="9"/>
        <v>0</v>
      </c>
      <c r="D97" s="43">
        <f t="shared" si="14"/>
        <v>2.9000000000000001E-2</v>
      </c>
      <c r="E97" s="43" t="s">
        <v>43</v>
      </c>
      <c r="F97" s="45">
        <f t="shared" si="10"/>
        <v>0</v>
      </c>
      <c r="G97" s="42">
        <f t="shared" ca="1" si="11"/>
        <v>0</v>
      </c>
      <c r="H97" s="25">
        <f t="shared" ca="1" si="12"/>
        <v>0</v>
      </c>
      <c r="I97" s="20">
        <v>0</v>
      </c>
      <c r="J97" s="47">
        <v>0</v>
      </c>
      <c r="L97" s="48">
        <f>ROUND( IF(B97=$D$2,O96,IF(B97&lt;$D$2,IF(AND(E97="T",E96="K2"),SUM($N$6:N96)/($D$2-B97+1),L96),0)),2)</f>
        <v>0</v>
      </c>
      <c r="M97" s="21">
        <f t="shared" ca="1" si="13"/>
        <v>0</v>
      </c>
      <c r="AC97" s="59">
        <v>4800000</v>
      </c>
      <c r="AD97" s="60">
        <f t="shared" si="15"/>
        <v>9450</v>
      </c>
    </row>
    <row r="98" spans="1:30" x14ac:dyDescent="0.25">
      <c r="A98" s="41">
        <f t="shared" ca="1" si="8"/>
        <v>48716</v>
      </c>
      <c r="B98" s="20">
        <v>92</v>
      </c>
      <c r="C98" s="42">
        <f t="shared" si="9"/>
        <v>0</v>
      </c>
      <c r="D98" s="43">
        <f t="shared" si="14"/>
        <v>2.9000000000000001E-2</v>
      </c>
      <c r="E98" s="43" t="s">
        <v>43</v>
      </c>
      <c r="F98" s="45">
        <f t="shared" si="10"/>
        <v>0</v>
      </c>
      <c r="G98" s="42">
        <f t="shared" ca="1" si="11"/>
        <v>0</v>
      </c>
      <c r="H98" s="25">
        <f t="shared" ca="1" si="12"/>
        <v>0</v>
      </c>
      <c r="I98" s="20">
        <v>0</v>
      </c>
      <c r="J98" s="47">
        <v>0</v>
      </c>
      <c r="L98" s="48">
        <f>ROUND( IF(B98=$D$2,O97,IF(B98&lt;$D$2,IF(AND(E98="T",E97="K2"),SUM($N$6:N97)/($D$2-B98+1),L97),0)),2)</f>
        <v>0</v>
      </c>
      <c r="M98" s="21">
        <f t="shared" ca="1" si="13"/>
        <v>0</v>
      </c>
      <c r="AC98" s="59">
        <v>4850000</v>
      </c>
      <c r="AD98" s="60">
        <f t="shared" si="15"/>
        <v>9525</v>
      </c>
    </row>
    <row r="99" spans="1:30" x14ac:dyDescent="0.25">
      <c r="A99" s="41">
        <f t="shared" ca="1" si="8"/>
        <v>48747</v>
      </c>
      <c r="B99" s="20">
        <v>93</v>
      </c>
      <c r="C99" s="42">
        <f t="shared" si="9"/>
        <v>0</v>
      </c>
      <c r="D99" s="43">
        <f t="shared" si="14"/>
        <v>2.9000000000000001E-2</v>
      </c>
      <c r="E99" s="43" t="s">
        <v>43</v>
      </c>
      <c r="F99" s="45">
        <f t="shared" si="10"/>
        <v>0</v>
      </c>
      <c r="G99" s="42">
        <f t="shared" ca="1" si="11"/>
        <v>0</v>
      </c>
      <c r="H99" s="25">
        <f t="shared" ca="1" si="12"/>
        <v>0</v>
      </c>
      <c r="I99" s="20">
        <v>0</v>
      </c>
      <c r="J99" s="47">
        <v>0</v>
      </c>
      <c r="L99" s="48">
        <f>ROUND( IF(B99=$D$2,O98,IF(B99&lt;$D$2,IF(AND(E99="T",E98="K2"),SUM($N$6:N98)/($D$2-B99+1),L98),0)),2)</f>
        <v>0</v>
      </c>
      <c r="M99" s="21">
        <f t="shared" ca="1" si="13"/>
        <v>0</v>
      </c>
      <c r="AC99" s="59">
        <v>4900000</v>
      </c>
      <c r="AD99" s="60">
        <f t="shared" si="15"/>
        <v>9600</v>
      </c>
    </row>
    <row r="100" spans="1:30" x14ac:dyDescent="0.25">
      <c r="A100" s="41">
        <f t="shared" ca="1" si="8"/>
        <v>48777</v>
      </c>
      <c r="B100" s="20">
        <v>94</v>
      </c>
      <c r="C100" s="42">
        <f t="shared" si="9"/>
        <v>0</v>
      </c>
      <c r="D100" s="43">
        <f t="shared" si="14"/>
        <v>2.9000000000000001E-2</v>
      </c>
      <c r="E100" s="43" t="s">
        <v>43</v>
      </c>
      <c r="F100" s="45">
        <f t="shared" si="10"/>
        <v>0</v>
      </c>
      <c r="G100" s="42">
        <f t="shared" ca="1" si="11"/>
        <v>0</v>
      </c>
      <c r="H100" s="25">
        <f t="shared" ca="1" si="12"/>
        <v>0</v>
      </c>
      <c r="I100" s="20">
        <v>0</v>
      </c>
      <c r="J100" s="47">
        <v>0</v>
      </c>
      <c r="L100" s="48">
        <f>ROUND( IF(B100=$D$2,O99,IF(B100&lt;$D$2,IF(AND(E100="T",E99="K2"),SUM($N$6:N99)/($D$2-B100+1),L99),0)),2)</f>
        <v>0</v>
      </c>
      <c r="M100" s="21">
        <f t="shared" ca="1" si="13"/>
        <v>0</v>
      </c>
      <c r="AC100" s="59">
        <v>4950000</v>
      </c>
      <c r="AD100" s="60">
        <f t="shared" si="15"/>
        <v>9675</v>
      </c>
    </row>
    <row r="101" spans="1:30" x14ac:dyDescent="0.25">
      <c r="A101" s="41">
        <f t="shared" ca="1" si="8"/>
        <v>48808</v>
      </c>
      <c r="B101" s="20">
        <v>95</v>
      </c>
      <c r="C101" s="42">
        <f t="shared" si="9"/>
        <v>0</v>
      </c>
      <c r="D101" s="43">
        <f t="shared" si="14"/>
        <v>2.9000000000000001E-2</v>
      </c>
      <c r="E101" s="43" t="s">
        <v>43</v>
      </c>
      <c r="F101" s="45">
        <f t="shared" si="10"/>
        <v>0</v>
      </c>
      <c r="G101" s="42">
        <f t="shared" ca="1" si="11"/>
        <v>0</v>
      </c>
      <c r="H101" s="25">
        <f t="shared" ca="1" si="12"/>
        <v>0</v>
      </c>
      <c r="I101" s="20">
        <v>0</v>
      </c>
      <c r="J101" s="47">
        <v>0</v>
      </c>
      <c r="L101" s="48">
        <f>ROUND( IF(B101=$D$2,O100,IF(B101&lt;$D$2,IF(AND(E101="T",E100="K2"),SUM($N$6:N100)/($D$2-B101+1),L100),0)),2)</f>
        <v>0</v>
      </c>
      <c r="M101" s="21">
        <f t="shared" ca="1" si="13"/>
        <v>0</v>
      </c>
      <c r="AC101" s="59">
        <v>5000000</v>
      </c>
      <c r="AD101" s="60">
        <f>(20000+(AC101-500000)*1%)*15%</f>
        <v>9750</v>
      </c>
    </row>
    <row r="102" spans="1:30" x14ac:dyDescent="0.25">
      <c r="A102" s="41">
        <f t="shared" ca="1" si="8"/>
        <v>48839</v>
      </c>
      <c r="B102" s="20">
        <v>96</v>
      </c>
      <c r="C102" s="42">
        <f t="shared" si="9"/>
        <v>0</v>
      </c>
      <c r="D102" s="43">
        <f t="shared" si="14"/>
        <v>2.9000000000000001E-2</v>
      </c>
      <c r="E102" s="43" t="s">
        <v>43</v>
      </c>
      <c r="F102" s="45">
        <f t="shared" si="10"/>
        <v>0</v>
      </c>
      <c r="G102" s="42">
        <f t="shared" ca="1" si="11"/>
        <v>0</v>
      </c>
      <c r="H102" s="25">
        <f t="shared" ca="1" si="12"/>
        <v>0</v>
      </c>
      <c r="I102" s="20">
        <v>0</v>
      </c>
      <c r="J102" s="47">
        <v>0</v>
      </c>
      <c r="L102" s="48">
        <f>ROUND( IF(B102=$D$2,O101,IF(B102&lt;$D$2,IF(AND(E102="T",E101="K2"),SUM($N$6:N101)/($D$2-B102+1),L101),0)),2)</f>
        <v>0</v>
      </c>
      <c r="M102" s="21">
        <f t="shared" ca="1" si="13"/>
        <v>0</v>
      </c>
      <c r="AC102" s="61">
        <v>5050000</v>
      </c>
      <c r="AD102" s="62">
        <f>(65000+(AC102-5000000)*0.5%)*15%</f>
        <v>9787.5</v>
      </c>
    </row>
    <row r="103" spans="1:30" x14ac:dyDescent="0.25">
      <c r="A103" s="41">
        <f t="shared" ca="1" si="8"/>
        <v>48869</v>
      </c>
      <c r="B103" s="20">
        <v>97</v>
      </c>
      <c r="C103" s="42">
        <f t="shared" si="9"/>
        <v>0</v>
      </c>
      <c r="D103" s="43">
        <f t="shared" si="14"/>
        <v>2.9000000000000001E-2</v>
      </c>
      <c r="E103" s="43" t="s">
        <v>43</v>
      </c>
      <c r="F103" s="45">
        <f t="shared" si="10"/>
        <v>0</v>
      </c>
      <c r="G103" s="42">
        <f t="shared" ca="1" si="11"/>
        <v>0</v>
      </c>
      <c r="H103" s="25">
        <f t="shared" ca="1" si="12"/>
        <v>0</v>
      </c>
      <c r="I103" s="20">
        <v>0</v>
      </c>
      <c r="J103" s="47">
        <v>0</v>
      </c>
      <c r="L103" s="48">
        <f>ROUND( IF(B103=$D$2,O102,IF(B103&lt;$D$2,IF(AND(E103="T",E102="K2"),SUM($N$6:N102)/($D$2-B103+1),L102),0)),2)</f>
        <v>0</v>
      </c>
      <c r="M103" s="21">
        <f t="shared" ca="1" si="13"/>
        <v>0</v>
      </c>
      <c r="AC103" s="59">
        <v>5100000</v>
      </c>
      <c r="AD103" s="60">
        <f t="shared" ref="AD103:AD166" si="16">(65000+(AC103-5000000)*0.5%)*15%</f>
        <v>9825</v>
      </c>
    </row>
    <row r="104" spans="1:30" x14ac:dyDescent="0.25">
      <c r="A104" s="41">
        <f t="shared" ca="1" si="8"/>
        <v>48900</v>
      </c>
      <c r="B104" s="20">
        <v>98</v>
      </c>
      <c r="C104" s="42">
        <f t="shared" si="9"/>
        <v>0</v>
      </c>
      <c r="D104" s="43">
        <f t="shared" si="14"/>
        <v>2.9000000000000001E-2</v>
      </c>
      <c r="E104" s="43" t="s">
        <v>43</v>
      </c>
      <c r="F104" s="45">
        <f t="shared" si="10"/>
        <v>0</v>
      </c>
      <c r="G104" s="42">
        <f t="shared" ca="1" si="11"/>
        <v>0</v>
      </c>
      <c r="H104" s="25">
        <f t="shared" ca="1" si="12"/>
        <v>0</v>
      </c>
      <c r="I104" s="20">
        <v>0</v>
      </c>
      <c r="J104" s="47">
        <v>0</v>
      </c>
      <c r="L104" s="48">
        <f>ROUND( IF(B104=$D$2,O103,IF(B104&lt;$D$2,IF(AND(E104="T",E103="K2"),SUM($N$6:N103)/($D$2-B104+1),L103),0)),2)</f>
        <v>0</v>
      </c>
      <c r="M104" s="21">
        <f t="shared" ca="1" si="13"/>
        <v>0</v>
      </c>
      <c r="AC104" s="59">
        <v>5150000</v>
      </c>
      <c r="AD104" s="60">
        <f t="shared" si="16"/>
        <v>9862.5</v>
      </c>
    </row>
    <row r="105" spans="1:30" x14ac:dyDescent="0.25">
      <c r="A105" s="41">
        <f t="shared" ca="1" si="8"/>
        <v>48930</v>
      </c>
      <c r="B105" s="20">
        <v>99</v>
      </c>
      <c r="C105" s="42">
        <f t="shared" si="9"/>
        <v>0</v>
      </c>
      <c r="D105" s="43">
        <f t="shared" si="14"/>
        <v>2.9000000000000001E-2</v>
      </c>
      <c r="E105" s="43" t="s">
        <v>43</v>
      </c>
      <c r="F105" s="45">
        <f t="shared" si="10"/>
        <v>0</v>
      </c>
      <c r="G105" s="42">
        <f t="shared" ca="1" si="11"/>
        <v>0</v>
      </c>
      <c r="H105" s="25">
        <f t="shared" ca="1" si="12"/>
        <v>0</v>
      </c>
      <c r="I105" s="20">
        <v>0</v>
      </c>
      <c r="J105" s="47">
        <v>0</v>
      </c>
      <c r="L105" s="48">
        <f>ROUND( IF(B105=$D$2,O104,IF(B105&lt;$D$2,IF(AND(E105="T",E104="K2"),SUM($N$6:N104)/($D$2-B105+1),L104),0)),2)</f>
        <v>0</v>
      </c>
      <c r="M105" s="21">
        <f t="shared" ca="1" si="13"/>
        <v>0</v>
      </c>
      <c r="AC105" s="59">
        <v>5200000</v>
      </c>
      <c r="AD105" s="60">
        <f t="shared" si="16"/>
        <v>9900</v>
      </c>
    </row>
    <row r="106" spans="1:30" x14ac:dyDescent="0.25">
      <c r="A106" s="41">
        <f t="shared" ca="1" si="8"/>
        <v>48961</v>
      </c>
      <c r="B106" s="20">
        <v>100</v>
      </c>
      <c r="C106" s="42">
        <f t="shared" si="9"/>
        <v>0</v>
      </c>
      <c r="D106" s="43">
        <f t="shared" si="14"/>
        <v>2.9000000000000001E-2</v>
      </c>
      <c r="E106" s="43" t="s">
        <v>43</v>
      </c>
      <c r="F106" s="45">
        <f t="shared" si="10"/>
        <v>0</v>
      </c>
      <c r="G106" s="42">
        <f t="shared" ca="1" si="11"/>
        <v>0</v>
      </c>
      <c r="H106" s="25">
        <f t="shared" ca="1" si="12"/>
        <v>0</v>
      </c>
      <c r="I106" s="20">
        <v>0</v>
      </c>
      <c r="J106" s="47">
        <v>0</v>
      </c>
      <c r="L106" s="48">
        <f>ROUND( IF(B106=$D$2,O105,IF(B106&lt;$D$2,IF(AND(E106="T",E105="K2"),SUM($N$6:N105)/($D$2-B106+1),L105),0)),2)</f>
        <v>0</v>
      </c>
      <c r="M106" s="21">
        <f t="shared" ca="1" si="13"/>
        <v>0</v>
      </c>
      <c r="AC106" s="59">
        <v>5250000</v>
      </c>
      <c r="AD106" s="60">
        <f t="shared" si="16"/>
        <v>9937.5</v>
      </c>
    </row>
    <row r="107" spans="1:30" x14ac:dyDescent="0.25">
      <c r="A107" s="41">
        <f t="shared" ca="1" si="8"/>
        <v>48992</v>
      </c>
      <c r="B107" s="20">
        <v>101</v>
      </c>
      <c r="C107" s="42">
        <f t="shared" si="9"/>
        <v>0</v>
      </c>
      <c r="D107" s="43">
        <f t="shared" si="14"/>
        <v>2.9000000000000001E-2</v>
      </c>
      <c r="E107" s="43" t="s">
        <v>43</v>
      </c>
      <c r="F107" s="45">
        <f t="shared" si="10"/>
        <v>0</v>
      </c>
      <c r="G107" s="42">
        <f t="shared" ca="1" si="11"/>
        <v>0</v>
      </c>
      <c r="H107" s="25">
        <f t="shared" ca="1" si="12"/>
        <v>0</v>
      </c>
      <c r="I107" s="20">
        <v>0</v>
      </c>
      <c r="J107" s="47">
        <v>0</v>
      </c>
      <c r="L107" s="48">
        <f>ROUND( IF(B107=$D$2,O106,IF(B107&lt;$D$2,IF(AND(E107="T",E106="K2"),SUM($N$6:N106)/($D$2-B107+1),L106),0)),2)</f>
        <v>0</v>
      </c>
      <c r="M107" s="21">
        <f t="shared" ca="1" si="13"/>
        <v>0</v>
      </c>
      <c r="AC107" s="59">
        <v>5300000</v>
      </c>
      <c r="AD107" s="60">
        <f t="shared" si="16"/>
        <v>9975</v>
      </c>
    </row>
    <row r="108" spans="1:30" x14ac:dyDescent="0.25">
      <c r="A108" s="41">
        <f t="shared" ca="1" si="8"/>
        <v>49020</v>
      </c>
      <c r="B108" s="20">
        <v>102</v>
      </c>
      <c r="C108" s="42">
        <f t="shared" si="9"/>
        <v>0</v>
      </c>
      <c r="D108" s="43">
        <f t="shared" si="14"/>
        <v>2.9000000000000001E-2</v>
      </c>
      <c r="E108" s="43" t="s">
        <v>43</v>
      </c>
      <c r="F108" s="45">
        <f t="shared" si="10"/>
        <v>0</v>
      </c>
      <c r="G108" s="42">
        <f t="shared" ca="1" si="11"/>
        <v>0</v>
      </c>
      <c r="H108" s="25">
        <f t="shared" ca="1" si="12"/>
        <v>0</v>
      </c>
      <c r="I108" s="20">
        <v>0</v>
      </c>
      <c r="J108" s="47">
        <v>0</v>
      </c>
      <c r="L108" s="48">
        <f>ROUND( IF(B108=$D$2,O107,IF(B108&lt;$D$2,IF(AND(E108="T",E107="K2"),SUM($N$6:N107)/($D$2-B108+1),L107),0)),2)</f>
        <v>0</v>
      </c>
      <c r="M108" s="21">
        <f t="shared" ca="1" si="13"/>
        <v>0</v>
      </c>
      <c r="AC108" s="59">
        <v>5350000</v>
      </c>
      <c r="AD108" s="60">
        <f t="shared" si="16"/>
        <v>10012.5</v>
      </c>
    </row>
    <row r="109" spans="1:30" x14ac:dyDescent="0.25">
      <c r="A109" s="41">
        <f t="shared" ca="1" si="8"/>
        <v>49051</v>
      </c>
      <c r="B109" s="20">
        <v>103</v>
      </c>
      <c r="C109" s="42">
        <f t="shared" si="9"/>
        <v>0</v>
      </c>
      <c r="D109" s="43">
        <f t="shared" si="14"/>
        <v>2.9000000000000001E-2</v>
      </c>
      <c r="E109" s="43" t="s">
        <v>43</v>
      </c>
      <c r="F109" s="45">
        <f t="shared" si="10"/>
        <v>0</v>
      </c>
      <c r="G109" s="42">
        <f t="shared" ca="1" si="11"/>
        <v>0</v>
      </c>
      <c r="H109" s="25">
        <f t="shared" ca="1" si="12"/>
        <v>0</v>
      </c>
      <c r="I109" s="20">
        <v>0</v>
      </c>
      <c r="J109" s="47">
        <v>0</v>
      </c>
      <c r="L109" s="48">
        <f>ROUND( IF(B109=$D$2,O108,IF(B109&lt;$D$2,IF(AND(E109="T",E108="K2"),SUM($N$6:N108)/($D$2-B109+1),L108),0)),2)</f>
        <v>0</v>
      </c>
      <c r="M109" s="21">
        <f t="shared" ca="1" si="13"/>
        <v>0</v>
      </c>
      <c r="AC109" s="59">
        <v>5400000</v>
      </c>
      <c r="AD109" s="60">
        <f t="shared" si="16"/>
        <v>10050</v>
      </c>
    </row>
    <row r="110" spans="1:30" x14ac:dyDescent="0.25">
      <c r="A110" s="41">
        <f t="shared" ca="1" si="8"/>
        <v>49081</v>
      </c>
      <c r="B110" s="20">
        <v>104</v>
      </c>
      <c r="C110" s="42">
        <f t="shared" si="9"/>
        <v>0</v>
      </c>
      <c r="D110" s="43">
        <f t="shared" si="14"/>
        <v>2.9000000000000001E-2</v>
      </c>
      <c r="E110" s="43" t="s">
        <v>43</v>
      </c>
      <c r="F110" s="45">
        <f t="shared" si="10"/>
        <v>0</v>
      </c>
      <c r="G110" s="42">
        <f t="shared" ca="1" si="11"/>
        <v>0</v>
      </c>
      <c r="H110" s="25">
        <f t="shared" ca="1" si="12"/>
        <v>0</v>
      </c>
      <c r="I110" s="20">
        <v>0</v>
      </c>
      <c r="J110" s="47">
        <v>0</v>
      </c>
      <c r="L110" s="48">
        <f>ROUND( IF(B110=$D$2,O109,IF(B110&lt;$D$2,IF(AND(E110="T",E109="K2"),SUM($N$6:N109)/($D$2-B110+1),L109),0)),2)</f>
        <v>0</v>
      </c>
      <c r="M110" s="21">
        <f t="shared" ca="1" si="13"/>
        <v>0</v>
      </c>
      <c r="AC110" s="59">
        <v>5450000</v>
      </c>
      <c r="AD110" s="60">
        <f t="shared" si="16"/>
        <v>10087.5</v>
      </c>
    </row>
    <row r="111" spans="1:30" x14ac:dyDescent="0.25">
      <c r="A111" s="41">
        <f t="shared" ca="1" si="8"/>
        <v>49112</v>
      </c>
      <c r="B111" s="20">
        <v>105</v>
      </c>
      <c r="C111" s="42">
        <f t="shared" si="9"/>
        <v>0</v>
      </c>
      <c r="D111" s="43">
        <f t="shared" si="14"/>
        <v>2.9000000000000001E-2</v>
      </c>
      <c r="E111" s="43" t="s">
        <v>43</v>
      </c>
      <c r="F111" s="45">
        <f t="shared" si="10"/>
        <v>0</v>
      </c>
      <c r="G111" s="42">
        <f t="shared" ca="1" si="11"/>
        <v>0</v>
      </c>
      <c r="H111" s="25">
        <f t="shared" ca="1" si="12"/>
        <v>0</v>
      </c>
      <c r="I111" s="20">
        <v>0</v>
      </c>
      <c r="J111" s="47">
        <v>0</v>
      </c>
      <c r="L111" s="48">
        <f>ROUND( IF(B111=$D$2,O110,IF(B111&lt;$D$2,IF(AND(E111="T",E110="K2"),SUM($N$6:N110)/($D$2-B111+1),L110),0)),2)</f>
        <v>0</v>
      </c>
      <c r="M111" s="21">
        <f t="shared" ca="1" si="13"/>
        <v>0</v>
      </c>
      <c r="AC111" s="59">
        <v>5500000</v>
      </c>
      <c r="AD111" s="60">
        <f t="shared" si="16"/>
        <v>10125</v>
      </c>
    </row>
    <row r="112" spans="1:30" x14ac:dyDescent="0.25">
      <c r="A112" s="41">
        <f t="shared" ca="1" si="8"/>
        <v>49142</v>
      </c>
      <c r="B112" s="20">
        <v>106</v>
      </c>
      <c r="C112" s="42">
        <f t="shared" si="9"/>
        <v>0</v>
      </c>
      <c r="D112" s="43">
        <f t="shared" si="14"/>
        <v>2.9000000000000001E-2</v>
      </c>
      <c r="E112" s="43" t="s">
        <v>43</v>
      </c>
      <c r="F112" s="45">
        <f t="shared" si="10"/>
        <v>0</v>
      </c>
      <c r="G112" s="42">
        <f t="shared" ca="1" si="11"/>
        <v>0</v>
      </c>
      <c r="H112" s="25">
        <f t="shared" ca="1" si="12"/>
        <v>0</v>
      </c>
      <c r="I112" s="20">
        <v>0</v>
      </c>
      <c r="J112" s="47">
        <v>0</v>
      </c>
      <c r="L112" s="48">
        <f>ROUND( IF(B112=$D$2,O111,IF(B112&lt;$D$2,IF(AND(E112="T",E111="K2"),SUM($N$6:N111)/($D$2-B112+1),L111),0)),2)</f>
        <v>0</v>
      </c>
      <c r="M112" s="21">
        <f t="shared" ca="1" si="13"/>
        <v>0</v>
      </c>
      <c r="AC112" s="59">
        <v>5550000</v>
      </c>
      <c r="AD112" s="60">
        <f t="shared" si="16"/>
        <v>10162.5</v>
      </c>
    </row>
    <row r="113" spans="1:30" x14ac:dyDescent="0.25">
      <c r="A113" s="41">
        <f t="shared" ca="1" si="8"/>
        <v>49173</v>
      </c>
      <c r="B113" s="20">
        <v>107</v>
      </c>
      <c r="C113" s="42">
        <f t="shared" si="9"/>
        <v>0</v>
      </c>
      <c r="D113" s="43">
        <f t="shared" si="14"/>
        <v>2.9000000000000001E-2</v>
      </c>
      <c r="E113" s="43" t="s">
        <v>43</v>
      </c>
      <c r="F113" s="45">
        <f t="shared" si="10"/>
        <v>0</v>
      </c>
      <c r="G113" s="42">
        <f t="shared" ca="1" si="11"/>
        <v>0</v>
      </c>
      <c r="H113" s="25">
        <f t="shared" ca="1" si="12"/>
        <v>0</v>
      </c>
      <c r="I113" s="20">
        <v>0</v>
      </c>
      <c r="J113" s="47">
        <v>0</v>
      </c>
      <c r="L113" s="48">
        <f>ROUND( IF(B113=$D$2,O112,IF(B113&lt;$D$2,IF(AND(E113="T",E112="K2"),SUM($N$6:N112)/($D$2-B113+1),L112),0)),2)</f>
        <v>0</v>
      </c>
      <c r="M113" s="21">
        <f t="shared" ca="1" si="13"/>
        <v>0</v>
      </c>
      <c r="AC113" s="59">
        <v>5600000</v>
      </c>
      <c r="AD113" s="60">
        <f t="shared" si="16"/>
        <v>10200</v>
      </c>
    </row>
    <row r="114" spans="1:30" x14ac:dyDescent="0.25">
      <c r="A114" s="41">
        <f t="shared" ca="1" si="8"/>
        <v>49204</v>
      </c>
      <c r="B114" s="20">
        <v>108</v>
      </c>
      <c r="C114" s="42">
        <f t="shared" si="9"/>
        <v>0</v>
      </c>
      <c r="D114" s="43">
        <f t="shared" si="14"/>
        <v>2.9000000000000001E-2</v>
      </c>
      <c r="E114" s="43" t="s">
        <v>43</v>
      </c>
      <c r="F114" s="45">
        <f t="shared" si="10"/>
        <v>0</v>
      </c>
      <c r="G114" s="42">
        <f t="shared" ca="1" si="11"/>
        <v>0</v>
      </c>
      <c r="H114" s="25">
        <f t="shared" ca="1" si="12"/>
        <v>0</v>
      </c>
      <c r="I114" s="20">
        <v>0</v>
      </c>
      <c r="J114" s="47">
        <v>0</v>
      </c>
      <c r="L114" s="48">
        <f>ROUND( IF(B114=$D$2,O113,IF(B114&lt;$D$2,IF(AND(E114="T",E113="K2"),SUM($N$6:N113)/($D$2-B114+1),L113),0)),2)</f>
        <v>0</v>
      </c>
      <c r="M114" s="21">
        <f t="shared" ca="1" si="13"/>
        <v>0</v>
      </c>
      <c r="AC114" s="59">
        <v>5650000</v>
      </c>
      <c r="AD114" s="60">
        <f t="shared" si="16"/>
        <v>10237.5</v>
      </c>
    </row>
    <row r="115" spans="1:30" x14ac:dyDescent="0.25">
      <c r="A115" s="41">
        <f t="shared" ca="1" si="8"/>
        <v>49234</v>
      </c>
      <c r="B115" s="20">
        <v>109</v>
      </c>
      <c r="C115" s="42">
        <f t="shared" si="9"/>
        <v>0</v>
      </c>
      <c r="D115" s="43">
        <f t="shared" si="14"/>
        <v>2.9000000000000001E-2</v>
      </c>
      <c r="E115" s="43" t="s">
        <v>43</v>
      </c>
      <c r="F115" s="45">
        <f t="shared" si="10"/>
        <v>0</v>
      </c>
      <c r="G115" s="42">
        <f t="shared" ca="1" si="11"/>
        <v>0</v>
      </c>
      <c r="H115" s="25">
        <f t="shared" ca="1" si="12"/>
        <v>0</v>
      </c>
      <c r="I115" s="20">
        <v>0</v>
      </c>
      <c r="J115" s="47">
        <v>0</v>
      </c>
      <c r="L115" s="48">
        <f>ROUND( IF(B115=$D$2,O114,IF(B115&lt;$D$2,IF(AND(E115="T",E114="K2"),SUM($N$6:N114)/($D$2-B115+1),L114),0)),2)</f>
        <v>0</v>
      </c>
      <c r="M115" s="21">
        <f t="shared" ca="1" si="13"/>
        <v>0</v>
      </c>
      <c r="AC115" s="59">
        <v>5700000</v>
      </c>
      <c r="AD115" s="60">
        <f t="shared" si="16"/>
        <v>10275</v>
      </c>
    </row>
    <row r="116" spans="1:30" x14ac:dyDescent="0.25">
      <c r="A116" s="41">
        <f t="shared" ca="1" si="8"/>
        <v>49265</v>
      </c>
      <c r="B116" s="20">
        <v>110</v>
      </c>
      <c r="C116" s="42">
        <f t="shared" si="9"/>
        <v>0</v>
      </c>
      <c r="D116" s="43">
        <f t="shared" si="14"/>
        <v>2.9000000000000001E-2</v>
      </c>
      <c r="E116" s="43" t="s">
        <v>43</v>
      </c>
      <c r="F116" s="45">
        <f t="shared" si="10"/>
        <v>0</v>
      </c>
      <c r="G116" s="42">
        <f t="shared" ca="1" si="11"/>
        <v>0</v>
      </c>
      <c r="H116" s="25">
        <f t="shared" ca="1" si="12"/>
        <v>0</v>
      </c>
      <c r="I116" s="20">
        <v>0</v>
      </c>
      <c r="J116" s="47">
        <v>0</v>
      </c>
      <c r="L116" s="48">
        <f>ROUND( IF(B116=$D$2,O115,IF(B116&lt;$D$2,IF(AND(E116="T",E115="K2"),SUM($N$6:N115)/($D$2-B116+1),L115),0)),2)</f>
        <v>0</v>
      </c>
      <c r="M116" s="21">
        <f t="shared" ca="1" si="13"/>
        <v>0</v>
      </c>
      <c r="AC116" s="59">
        <v>5750000</v>
      </c>
      <c r="AD116" s="60">
        <f t="shared" si="16"/>
        <v>10312.5</v>
      </c>
    </row>
    <row r="117" spans="1:30" x14ac:dyDescent="0.25">
      <c r="A117" s="41">
        <f t="shared" ca="1" si="8"/>
        <v>49295</v>
      </c>
      <c r="B117" s="20">
        <v>111</v>
      </c>
      <c r="C117" s="42">
        <f t="shared" si="9"/>
        <v>0</v>
      </c>
      <c r="D117" s="43">
        <f t="shared" si="14"/>
        <v>2.9000000000000001E-2</v>
      </c>
      <c r="E117" s="43" t="s">
        <v>43</v>
      </c>
      <c r="F117" s="45">
        <f t="shared" si="10"/>
        <v>0</v>
      </c>
      <c r="G117" s="42">
        <f t="shared" ca="1" si="11"/>
        <v>0</v>
      </c>
      <c r="H117" s="25">
        <f t="shared" ca="1" si="12"/>
        <v>0</v>
      </c>
      <c r="I117" s="20">
        <v>0</v>
      </c>
      <c r="J117" s="47">
        <v>0</v>
      </c>
      <c r="L117" s="48">
        <f>ROUND( IF(B117=$D$2,O116,IF(B117&lt;$D$2,IF(AND(E117="T",E116="K2"),SUM($N$6:N116)/($D$2-B117+1),L116),0)),2)</f>
        <v>0</v>
      </c>
      <c r="M117" s="21">
        <f t="shared" ca="1" si="13"/>
        <v>0</v>
      </c>
      <c r="AC117" s="59">
        <v>5800000</v>
      </c>
      <c r="AD117" s="60">
        <f t="shared" si="16"/>
        <v>10350</v>
      </c>
    </row>
    <row r="118" spans="1:30" x14ac:dyDescent="0.25">
      <c r="A118" s="41">
        <f t="shared" ca="1" si="8"/>
        <v>49326</v>
      </c>
      <c r="B118" s="20">
        <v>112</v>
      </c>
      <c r="C118" s="42">
        <f t="shared" si="9"/>
        <v>0</v>
      </c>
      <c r="D118" s="43">
        <f t="shared" si="14"/>
        <v>2.9000000000000001E-2</v>
      </c>
      <c r="E118" s="43" t="s">
        <v>43</v>
      </c>
      <c r="F118" s="45">
        <f t="shared" si="10"/>
        <v>0</v>
      </c>
      <c r="G118" s="42">
        <f t="shared" ca="1" si="11"/>
        <v>0</v>
      </c>
      <c r="H118" s="25">
        <f t="shared" ca="1" si="12"/>
        <v>0</v>
      </c>
      <c r="I118" s="20">
        <v>0</v>
      </c>
      <c r="J118" s="47">
        <v>0</v>
      </c>
      <c r="L118" s="48">
        <f>ROUND( IF(B118=$D$2,O117,IF(B118&lt;$D$2,IF(AND(E118="T",E117="K2"),SUM($N$6:N117)/($D$2-B118+1),L117),0)),2)</f>
        <v>0</v>
      </c>
      <c r="M118" s="21">
        <f t="shared" ca="1" si="13"/>
        <v>0</v>
      </c>
      <c r="AC118" s="59">
        <v>5850000</v>
      </c>
      <c r="AD118" s="60">
        <f t="shared" si="16"/>
        <v>10387.5</v>
      </c>
    </row>
    <row r="119" spans="1:30" x14ac:dyDescent="0.25">
      <c r="A119" s="41">
        <f t="shared" ca="1" si="8"/>
        <v>49357</v>
      </c>
      <c r="B119" s="20">
        <v>113</v>
      </c>
      <c r="C119" s="42">
        <f t="shared" si="9"/>
        <v>0</v>
      </c>
      <c r="D119" s="43">
        <f t="shared" si="14"/>
        <v>2.9000000000000001E-2</v>
      </c>
      <c r="E119" s="43" t="s">
        <v>43</v>
      </c>
      <c r="F119" s="45">
        <f t="shared" si="10"/>
        <v>0</v>
      </c>
      <c r="G119" s="42">
        <f t="shared" ca="1" si="11"/>
        <v>0</v>
      </c>
      <c r="H119" s="25">
        <f t="shared" ca="1" si="12"/>
        <v>0</v>
      </c>
      <c r="I119" s="20">
        <v>0</v>
      </c>
      <c r="J119" s="47">
        <v>0</v>
      </c>
      <c r="L119" s="48">
        <f>ROUND( IF(B119=$D$2,O118,IF(B119&lt;$D$2,IF(AND(E119="T",E118="K2"),SUM($N$6:N118)/($D$2-B119+1),L118),0)),2)</f>
        <v>0</v>
      </c>
      <c r="M119" s="21">
        <f t="shared" ca="1" si="13"/>
        <v>0</v>
      </c>
      <c r="AC119" s="59">
        <v>5900000</v>
      </c>
      <c r="AD119" s="60">
        <f t="shared" si="16"/>
        <v>10425</v>
      </c>
    </row>
    <row r="120" spans="1:30" x14ac:dyDescent="0.25">
      <c r="A120" s="41">
        <f t="shared" ca="1" si="8"/>
        <v>49385</v>
      </c>
      <c r="B120" s="20">
        <v>114</v>
      </c>
      <c r="C120" s="42">
        <f t="shared" si="9"/>
        <v>0</v>
      </c>
      <c r="D120" s="43">
        <f t="shared" si="14"/>
        <v>2.9000000000000001E-2</v>
      </c>
      <c r="E120" s="43" t="s">
        <v>43</v>
      </c>
      <c r="F120" s="45">
        <f t="shared" si="10"/>
        <v>0</v>
      </c>
      <c r="G120" s="42">
        <f t="shared" ca="1" si="11"/>
        <v>0</v>
      </c>
      <c r="H120" s="25">
        <f t="shared" ca="1" si="12"/>
        <v>0</v>
      </c>
      <c r="I120" s="20">
        <v>0</v>
      </c>
      <c r="J120" s="47">
        <v>0</v>
      </c>
      <c r="L120" s="48">
        <f>ROUND( IF(B120=$D$2,O119,IF(B120&lt;$D$2,IF(AND(E120="T",E119="K2"),SUM($N$6:N119)/($D$2-B120+1),L119),0)),2)</f>
        <v>0</v>
      </c>
      <c r="M120" s="21">
        <f t="shared" ca="1" si="13"/>
        <v>0</v>
      </c>
      <c r="AC120" s="59">
        <v>5950000</v>
      </c>
      <c r="AD120" s="60">
        <f t="shared" si="16"/>
        <v>10462.5</v>
      </c>
    </row>
    <row r="121" spans="1:30" x14ac:dyDescent="0.25">
      <c r="A121" s="41">
        <f t="shared" ca="1" si="8"/>
        <v>49416</v>
      </c>
      <c r="B121" s="20">
        <v>115</v>
      </c>
      <c r="C121" s="42">
        <f t="shared" si="9"/>
        <v>0</v>
      </c>
      <c r="D121" s="43">
        <f t="shared" si="14"/>
        <v>2.9000000000000001E-2</v>
      </c>
      <c r="E121" s="43" t="s">
        <v>43</v>
      </c>
      <c r="F121" s="45">
        <f t="shared" si="10"/>
        <v>0</v>
      </c>
      <c r="G121" s="42">
        <f t="shared" ca="1" si="11"/>
        <v>0</v>
      </c>
      <c r="H121" s="25">
        <f t="shared" ca="1" si="12"/>
        <v>0</v>
      </c>
      <c r="I121" s="20">
        <v>0</v>
      </c>
      <c r="J121" s="47">
        <v>0</v>
      </c>
      <c r="L121" s="48">
        <f>ROUND( IF(B121=$D$2,O120,IF(B121&lt;$D$2,IF(AND(E121="T",E120="K2"),SUM($N$6:N120)/($D$2-B121+1),L120),0)),2)</f>
        <v>0</v>
      </c>
      <c r="M121" s="21">
        <f t="shared" ca="1" si="13"/>
        <v>0</v>
      </c>
      <c r="AC121" s="59">
        <v>6000000</v>
      </c>
      <c r="AD121" s="60">
        <f t="shared" si="16"/>
        <v>10500</v>
      </c>
    </row>
    <row r="122" spans="1:30" x14ac:dyDescent="0.25">
      <c r="A122" s="41">
        <f t="shared" ca="1" si="8"/>
        <v>49446</v>
      </c>
      <c r="B122" s="20">
        <v>116</v>
      </c>
      <c r="C122" s="42">
        <f t="shared" si="9"/>
        <v>0</v>
      </c>
      <c r="D122" s="43">
        <f t="shared" si="14"/>
        <v>2.9000000000000001E-2</v>
      </c>
      <c r="E122" s="43" t="s">
        <v>43</v>
      </c>
      <c r="F122" s="45">
        <f t="shared" si="10"/>
        <v>0</v>
      </c>
      <c r="G122" s="42">
        <f t="shared" ca="1" si="11"/>
        <v>0</v>
      </c>
      <c r="H122" s="25">
        <f t="shared" ca="1" si="12"/>
        <v>0</v>
      </c>
      <c r="I122" s="20">
        <v>0</v>
      </c>
      <c r="J122" s="47">
        <v>0</v>
      </c>
      <c r="L122" s="48">
        <f>ROUND( IF(B122=$D$2,O121,IF(B122&lt;$D$2,IF(AND(E122="T",E121="K2"),SUM($N$6:N121)/($D$2-B122+1),L121),0)),2)</f>
        <v>0</v>
      </c>
      <c r="M122" s="21">
        <f t="shared" ca="1" si="13"/>
        <v>0</v>
      </c>
      <c r="AC122" s="59">
        <v>6050000</v>
      </c>
      <c r="AD122" s="60">
        <f t="shared" si="16"/>
        <v>10537.5</v>
      </c>
    </row>
    <row r="123" spans="1:30" x14ac:dyDescent="0.25">
      <c r="A123" s="41">
        <f t="shared" ca="1" si="8"/>
        <v>49477</v>
      </c>
      <c r="B123" s="20">
        <v>117</v>
      </c>
      <c r="C123" s="42">
        <f t="shared" si="9"/>
        <v>0</v>
      </c>
      <c r="D123" s="43">
        <f t="shared" si="14"/>
        <v>2.9000000000000001E-2</v>
      </c>
      <c r="E123" s="43" t="s">
        <v>43</v>
      </c>
      <c r="F123" s="45">
        <f t="shared" si="10"/>
        <v>0</v>
      </c>
      <c r="G123" s="42">
        <f t="shared" ca="1" si="11"/>
        <v>0</v>
      </c>
      <c r="H123" s="25">
        <f t="shared" ca="1" si="12"/>
        <v>0</v>
      </c>
      <c r="I123" s="20">
        <v>0</v>
      </c>
      <c r="J123" s="47">
        <v>0</v>
      </c>
      <c r="L123" s="48">
        <f>ROUND( IF(B123=$D$2,O122,IF(B123&lt;$D$2,IF(AND(E123="T",E122="K2"),SUM($N$6:N122)/($D$2-B123+1),L122),0)),2)</f>
        <v>0</v>
      </c>
      <c r="M123" s="21">
        <f t="shared" ca="1" si="13"/>
        <v>0</v>
      </c>
      <c r="AC123" s="59">
        <v>6100000</v>
      </c>
      <c r="AD123" s="60">
        <f t="shared" si="16"/>
        <v>10575</v>
      </c>
    </row>
    <row r="124" spans="1:30" x14ac:dyDescent="0.25">
      <c r="A124" s="41">
        <f t="shared" ca="1" si="8"/>
        <v>49507</v>
      </c>
      <c r="B124" s="20">
        <v>118</v>
      </c>
      <c r="C124" s="42">
        <f t="shared" si="9"/>
        <v>0</v>
      </c>
      <c r="D124" s="43">
        <f t="shared" si="14"/>
        <v>2.9000000000000001E-2</v>
      </c>
      <c r="E124" s="43" t="s">
        <v>43</v>
      </c>
      <c r="F124" s="45">
        <f t="shared" si="10"/>
        <v>0</v>
      </c>
      <c r="G124" s="42">
        <f t="shared" ca="1" si="11"/>
        <v>0</v>
      </c>
      <c r="H124" s="25">
        <f t="shared" ca="1" si="12"/>
        <v>0</v>
      </c>
      <c r="I124" s="20">
        <v>0</v>
      </c>
      <c r="J124" s="47">
        <v>0</v>
      </c>
      <c r="L124" s="48">
        <f>ROUND( IF(B124=$D$2,O123,IF(B124&lt;$D$2,IF(AND(E124="T",E123="K2"),SUM($N$6:N123)/($D$2-B124+1),L123),0)),2)</f>
        <v>0</v>
      </c>
      <c r="M124" s="21">
        <f t="shared" ca="1" si="13"/>
        <v>0</v>
      </c>
      <c r="AC124" s="59">
        <v>6150000</v>
      </c>
      <c r="AD124" s="60">
        <f t="shared" si="16"/>
        <v>10612.5</v>
      </c>
    </row>
    <row r="125" spans="1:30" x14ac:dyDescent="0.25">
      <c r="A125" s="41">
        <f t="shared" ca="1" si="8"/>
        <v>49538</v>
      </c>
      <c r="B125" s="20">
        <v>119</v>
      </c>
      <c r="C125" s="42">
        <f t="shared" si="9"/>
        <v>0</v>
      </c>
      <c r="D125" s="43">
        <f t="shared" si="14"/>
        <v>2.9000000000000001E-2</v>
      </c>
      <c r="E125" s="43" t="s">
        <v>43</v>
      </c>
      <c r="F125" s="45">
        <f t="shared" si="10"/>
        <v>0</v>
      </c>
      <c r="G125" s="42">
        <f t="shared" ca="1" si="11"/>
        <v>0</v>
      </c>
      <c r="H125" s="25">
        <f t="shared" ca="1" si="12"/>
        <v>0</v>
      </c>
      <c r="I125" s="20">
        <v>0</v>
      </c>
      <c r="J125" s="47">
        <v>0</v>
      </c>
      <c r="L125" s="48">
        <f>ROUND( IF(B125=$D$2,O124,IF(B125&lt;$D$2,IF(AND(E125="T",E124="K2"),SUM($N$6:N124)/($D$2-B125+1),L124),0)),2)</f>
        <v>0</v>
      </c>
      <c r="M125" s="21">
        <f t="shared" ca="1" si="13"/>
        <v>0</v>
      </c>
      <c r="AC125" s="59">
        <v>6200000</v>
      </c>
      <c r="AD125" s="60">
        <f t="shared" si="16"/>
        <v>10650</v>
      </c>
    </row>
    <row r="126" spans="1:30" x14ac:dyDescent="0.25">
      <c r="A126" s="41">
        <f t="shared" ca="1" si="8"/>
        <v>49569</v>
      </c>
      <c r="B126" s="20">
        <v>120</v>
      </c>
      <c r="C126" s="42">
        <f t="shared" si="9"/>
        <v>0</v>
      </c>
      <c r="D126" s="43">
        <f t="shared" si="14"/>
        <v>2.9000000000000001E-2</v>
      </c>
      <c r="E126" s="43" t="s">
        <v>43</v>
      </c>
      <c r="F126" s="45">
        <f t="shared" si="10"/>
        <v>0</v>
      </c>
      <c r="G126" s="42">
        <f t="shared" ca="1" si="11"/>
        <v>0</v>
      </c>
      <c r="H126" s="25">
        <f t="shared" ca="1" si="12"/>
        <v>0</v>
      </c>
      <c r="I126" s="20">
        <v>0</v>
      </c>
      <c r="J126" s="47">
        <v>0</v>
      </c>
      <c r="L126" s="48">
        <f>ROUND( IF(B126=$D$2,O125,IF(B126&lt;$D$2,IF(AND(E126="T",E125="K2"),SUM($N$6:N125)/($D$2-B126+1),L125),0)),2)</f>
        <v>0</v>
      </c>
      <c r="M126" s="21">
        <f t="shared" ca="1" si="13"/>
        <v>0</v>
      </c>
      <c r="AC126" s="59">
        <v>6250000</v>
      </c>
      <c r="AD126" s="60">
        <f t="shared" si="16"/>
        <v>10687.5</v>
      </c>
    </row>
    <row r="127" spans="1:30" x14ac:dyDescent="0.25">
      <c r="A127" s="41">
        <f t="shared" ca="1" si="8"/>
        <v>49599</v>
      </c>
      <c r="B127" s="20">
        <v>121</v>
      </c>
      <c r="C127" s="42">
        <f t="shared" si="9"/>
        <v>0</v>
      </c>
      <c r="D127" s="43">
        <f t="shared" si="14"/>
        <v>2.9000000000000001E-2</v>
      </c>
      <c r="E127" s="43" t="s">
        <v>43</v>
      </c>
      <c r="F127" s="45">
        <f t="shared" si="10"/>
        <v>0</v>
      </c>
      <c r="G127" s="42">
        <f t="shared" ca="1" si="11"/>
        <v>0</v>
      </c>
      <c r="H127" s="25">
        <f t="shared" ca="1" si="12"/>
        <v>0</v>
      </c>
      <c r="I127" s="20">
        <v>0</v>
      </c>
      <c r="J127" s="47">
        <v>0</v>
      </c>
      <c r="L127" s="48">
        <f>ROUND( IF(B127=$D$2,O126,IF(B127&lt;$D$2,IF(AND(E127="T",E126="K2"),SUM($N$6:N126)/($D$2-B127+1),L126),0)),2)</f>
        <v>0</v>
      </c>
      <c r="M127" s="21">
        <f t="shared" ca="1" si="13"/>
        <v>0</v>
      </c>
      <c r="AC127" s="59">
        <v>6300000</v>
      </c>
      <c r="AD127" s="60">
        <f t="shared" si="16"/>
        <v>10725</v>
      </c>
    </row>
    <row r="128" spans="1:30" x14ac:dyDescent="0.25">
      <c r="A128" s="41">
        <f t="shared" ca="1" si="8"/>
        <v>49630</v>
      </c>
      <c r="B128" s="20">
        <v>122</v>
      </c>
      <c r="C128" s="42">
        <f t="shared" si="9"/>
        <v>0</v>
      </c>
      <c r="D128" s="43">
        <f t="shared" si="14"/>
        <v>2.9000000000000001E-2</v>
      </c>
      <c r="E128" s="43" t="s">
        <v>43</v>
      </c>
      <c r="F128" s="45">
        <f t="shared" si="10"/>
        <v>0</v>
      </c>
      <c r="G128" s="42">
        <f t="shared" ca="1" si="11"/>
        <v>0</v>
      </c>
      <c r="H128" s="25">
        <f t="shared" ca="1" si="12"/>
        <v>0</v>
      </c>
      <c r="I128" s="20">
        <v>0</v>
      </c>
      <c r="J128" s="47">
        <v>0</v>
      </c>
      <c r="L128" s="48">
        <f>ROUND( IF(B128=$D$2,O127,IF(B128&lt;$D$2,IF(AND(E128="T",E127="K2"),SUM($N$6:N127)/($D$2-B128+1),L127),0)),2)</f>
        <v>0</v>
      </c>
      <c r="M128" s="21">
        <f t="shared" ca="1" si="13"/>
        <v>0</v>
      </c>
      <c r="AC128" s="59">
        <v>6350000</v>
      </c>
      <c r="AD128" s="60">
        <f t="shared" si="16"/>
        <v>10762.5</v>
      </c>
    </row>
    <row r="129" spans="1:30" x14ac:dyDescent="0.25">
      <c r="A129" s="41">
        <f t="shared" ca="1" si="8"/>
        <v>49660</v>
      </c>
      <c r="B129" s="20">
        <v>123</v>
      </c>
      <c r="C129" s="42">
        <f t="shared" si="9"/>
        <v>0</v>
      </c>
      <c r="D129" s="43">
        <f t="shared" si="14"/>
        <v>2.9000000000000001E-2</v>
      </c>
      <c r="E129" s="43" t="s">
        <v>43</v>
      </c>
      <c r="F129" s="45">
        <f t="shared" si="10"/>
        <v>0</v>
      </c>
      <c r="G129" s="42">
        <f t="shared" ca="1" si="11"/>
        <v>0</v>
      </c>
      <c r="H129" s="25">
        <f t="shared" ca="1" si="12"/>
        <v>0</v>
      </c>
      <c r="I129" s="20">
        <v>0</v>
      </c>
      <c r="J129" s="47">
        <v>0</v>
      </c>
      <c r="L129" s="48">
        <f>ROUND( IF(B129=$D$2,O128,IF(B129&lt;$D$2,IF(AND(E129="T",E128="K2"),SUM($N$6:N128)/($D$2-B129+1),L128),0)),2)</f>
        <v>0</v>
      </c>
      <c r="M129" s="21">
        <f t="shared" ca="1" si="13"/>
        <v>0</v>
      </c>
      <c r="AC129" s="59">
        <v>6400000</v>
      </c>
      <c r="AD129" s="60">
        <f t="shared" si="16"/>
        <v>10800</v>
      </c>
    </row>
    <row r="130" spans="1:30" x14ac:dyDescent="0.25">
      <c r="A130" s="41">
        <f t="shared" ca="1" si="8"/>
        <v>49691</v>
      </c>
      <c r="B130" s="20">
        <v>124</v>
      </c>
      <c r="C130" s="42">
        <f t="shared" si="9"/>
        <v>0</v>
      </c>
      <c r="D130" s="43">
        <f t="shared" si="14"/>
        <v>2.9000000000000001E-2</v>
      </c>
      <c r="E130" s="43" t="s">
        <v>43</v>
      </c>
      <c r="F130" s="45">
        <f t="shared" si="10"/>
        <v>0</v>
      </c>
      <c r="G130" s="42">
        <f t="shared" ca="1" si="11"/>
        <v>0</v>
      </c>
      <c r="H130" s="25">
        <f t="shared" ca="1" si="12"/>
        <v>0</v>
      </c>
      <c r="I130" s="20">
        <v>0</v>
      </c>
      <c r="J130" s="47">
        <v>0</v>
      </c>
      <c r="L130" s="48">
        <f>ROUND( IF(B130=$D$2,O129,IF(B130&lt;$D$2,IF(AND(E130="T",E129="K2"),SUM($N$6:N129)/($D$2-B130+1),L129),0)),2)</f>
        <v>0</v>
      </c>
      <c r="M130" s="21">
        <f t="shared" ca="1" si="13"/>
        <v>0</v>
      </c>
      <c r="AC130" s="59">
        <v>6450000</v>
      </c>
      <c r="AD130" s="60">
        <f t="shared" si="16"/>
        <v>10837.5</v>
      </c>
    </row>
    <row r="131" spans="1:30" x14ac:dyDescent="0.25">
      <c r="A131" s="41">
        <f t="shared" ca="1" si="8"/>
        <v>49722</v>
      </c>
      <c r="B131" s="20">
        <v>125</v>
      </c>
      <c r="C131" s="42">
        <f t="shared" si="9"/>
        <v>0</v>
      </c>
      <c r="D131" s="43">
        <f t="shared" si="14"/>
        <v>2.9000000000000001E-2</v>
      </c>
      <c r="E131" s="43" t="s">
        <v>43</v>
      </c>
      <c r="F131" s="45">
        <f t="shared" si="10"/>
        <v>0</v>
      </c>
      <c r="G131" s="42">
        <f t="shared" ca="1" si="11"/>
        <v>0</v>
      </c>
      <c r="H131" s="25">
        <f t="shared" ca="1" si="12"/>
        <v>0</v>
      </c>
      <c r="I131" s="20">
        <v>0</v>
      </c>
      <c r="J131" s="47">
        <v>0</v>
      </c>
      <c r="L131" s="48">
        <f>ROUND( IF(B131=$D$2,O130,IF(B131&lt;$D$2,IF(AND(E131="T",E130="K2"),SUM($N$6:N130)/($D$2-B131+1),L130),0)),2)</f>
        <v>0</v>
      </c>
      <c r="M131" s="21">
        <f t="shared" ca="1" si="13"/>
        <v>0</v>
      </c>
      <c r="AC131" s="59">
        <v>6500000</v>
      </c>
      <c r="AD131" s="60">
        <f t="shared" si="16"/>
        <v>10875</v>
      </c>
    </row>
    <row r="132" spans="1:30" x14ac:dyDescent="0.25">
      <c r="A132" s="41">
        <f t="shared" ca="1" si="8"/>
        <v>49751</v>
      </c>
      <c r="B132" s="20">
        <v>126</v>
      </c>
      <c r="C132" s="42">
        <f t="shared" si="9"/>
        <v>0</v>
      </c>
      <c r="D132" s="43">
        <f t="shared" si="14"/>
        <v>2.9000000000000001E-2</v>
      </c>
      <c r="E132" s="43" t="s">
        <v>43</v>
      </c>
      <c r="F132" s="45">
        <f t="shared" si="10"/>
        <v>0</v>
      </c>
      <c r="G132" s="42">
        <f t="shared" ca="1" si="11"/>
        <v>0</v>
      </c>
      <c r="H132" s="25">
        <f t="shared" ca="1" si="12"/>
        <v>0</v>
      </c>
      <c r="I132" s="20">
        <v>0</v>
      </c>
      <c r="J132" s="47">
        <v>0</v>
      </c>
      <c r="L132" s="48">
        <f>ROUND( IF(B132=$D$2,O131,IF(B132&lt;$D$2,IF(AND(E132="T",E131="K2"),SUM($N$6:N131)/($D$2-B132+1),L131),0)),2)</f>
        <v>0</v>
      </c>
      <c r="M132" s="21">
        <f t="shared" ca="1" si="13"/>
        <v>0</v>
      </c>
      <c r="AC132" s="59">
        <v>6550000</v>
      </c>
      <c r="AD132" s="60">
        <f t="shared" si="16"/>
        <v>10912.5</v>
      </c>
    </row>
    <row r="133" spans="1:30" x14ac:dyDescent="0.25">
      <c r="A133" s="41">
        <f t="shared" ca="1" si="8"/>
        <v>49782</v>
      </c>
      <c r="B133" s="20">
        <v>127</v>
      </c>
      <c r="C133" s="42">
        <f t="shared" si="9"/>
        <v>0</v>
      </c>
      <c r="D133" s="43">
        <f t="shared" si="14"/>
        <v>2.9000000000000001E-2</v>
      </c>
      <c r="E133" s="43" t="s">
        <v>43</v>
      </c>
      <c r="F133" s="45">
        <f t="shared" si="10"/>
        <v>0</v>
      </c>
      <c r="G133" s="42">
        <f t="shared" ca="1" si="11"/>
        <v>0</v>
      </c>
      <c r="H133" s="25">
        <f t="shared" ca="1" si="12"/>
        <v>0</v>
      </c>
      <c r="I133" s="20">
        <v>0</v>
      </c>
      <c r="J133" s="47">
        <v>0</v>
      </c>
      <c r="L133" s="48">
        <f>ROUND( IF(B133=$D$2,O132,IF(B133&lt;$D$2,IF(AND(E133="T",E132="K2"),SUM($N$6:N132)/($D$2-B133+1),L132),0)),2)</f>
        <v>0</v>
      </c>
      <c r="M133" s="21">
        <f t="shared" ca="1" si="13"/>
        <v>0</v>
      </c>
      <c r="AC133" s="59">
        <v>6600000</v>
      </c>
      <c r="AD133" s="60">
        <f t="shared" si="16"/>
        <v>10950</v>
      </c>
    </row>
    <row r="134" spans="1:30" x14ac:dyDescent="0.25">
      <c r="A134" s="41">
        <f t="shared" ca="1" si="8"/>
        <v>49812</v>
      </c>
      <c r="B134" s="20">
        <v>128</v>
      </c>
      <c r="C134" s="42">
        <f t="shared" si="9"/>
        <v>0</v>
      </c>
      <c r="D134" s="43">
        <f t="shared" si="14"/>
        <v>2.9000000000000001E-2</v>
      </c>
      <c r="E134" s="43" t="s">
        <v>43</v>
      </c>
      <c r="F134" s="45">
        <f t="shared" si="10"/>
        <v>0</v>
      </c>
      <c r="G134" s="42">
        <f t="shared" ca="1" si="11"/>
        <v>0</v>
      </c>
      <c r="H134" s="25">
        <f t="shared" ca="1" si="12"/>
        <v>0</v>
      </c>
      <c r="I134" s="20">
        <v>0</v>
      </c>
      <c r="J134" s="47">
        <v>0</v>
      </c>
      <c r="L134" s="48">
        <f>ROUND( IF(B134=$D$2,O133,IF(B134&lt;$D$2,IF(AND(E134="T",E133="K2"),SUM($N$6:N133)/($D$2-B134+1),L133),0)),2)</f>
        <v>0</v>
      </c>
      <c r="M134" s="21">
        <f t="shared" ca="1" si="13"/>
        <v>0</v>
      </c>
      <c r="AC134" s="59">
        <v>6650000</v>
      </c>
      <c r="AD134" s="60">
        <f t="shared" si="16"/>
        <v>10987.5</v>
      </c>
    </row>
    <row r="135" spans="1:30" x14ac:dyDescent="0.25">
      <c r="A135" s="41">
        <f t="shared" ca="1" si="8"/>
        <v>49843</v>
      </c>
      <c r="B135" s="20">
        <v>129</v>
      </c>
      <c r="C135" s="42">
        <f t="shared" si="9"/>
        <v>0</v>
      </c>
      <c r="D135" s="43">
        <f t="shared" si="14"/>
        <v>2.9000000000000001E-2</v>
      </c>
      <c r="E135" s="43" t="s">
        <v>43</v>
      </c>
      <c r="F135" s="45">
        <f t="shared" si="10"/>
        <v>0</v>
      </c>
      <c r="G135" s="42">
        <f t="shared" ca="1" si="11"/>
        <v>0</v>
      </c>
      <c r="H135" s="25">
        <f t="shared" ca="1" si="12"/>
        <v>0</v>
      </c>
      <c r="I135" s="20">
        <v>0</v>
      </c>
      <c r="J135" s="47">
        <v>0</v>
      </c>
      <c r="L135" s="48">
        <f>ROUND( IF(B135=$D$2,O134,IF(B135&lt;$D$2,IF(AND(E135="T",E134="K2"),SUM($N$6:N134)/($D$2-B135+1),L134),0)),2)</f>
        <v>0</v>
      </c>
      <c r="M135" s="21">
        <f t="shared" ca="1" si="13"/>
        <v>0</v>
      </c>
      <c r="AC135" s="59">
        <v>6700000</v>
      </c>
      <c r="AD135" s="60">
        <f t="shared" si="16"/>
        <v>11025</v>
      </c>
    </row>
    <row r="136" spans="1:30" x14ac:dyDescent="0.25">
      <c r="A136" s="41">
        <f t="shared" ref="A136:A199" ca="1" si="17">EOMONTH(A135,0) + DAY(A135)</f>
        <v>49873</v>
      </c>
      <c r="B136" s="20">
        <v>130</v>
      </c>
      <c r="C136" s="42">
        <f t="shared" ref="C136:C199" si="18">IF(B136&gt;$D$2,0,+C135-H135)</f>
        <v>0</v>
      </c>
      <c r="D136" s="43">
        <f t="shared" si="14"/>
        <v>2.9000000000000001E-2</v>
      </c>
      <c r="E136" s="43" t="s">
        <v>43</v>
      </c>
      <c r="F136" s="45">
        <f t="shared" ref="F136:F199" si="19">IF(B136&lt;=$D$2,$D$4,0)</f>
        <v>0</v>
      </c>
      <c r="G136" s="42">
        <f t="shared" ref="G136:G199" ca="1" si="20">IF(OR(E136="K",E136="T"), ROUND(+D136*C136/360*(A136-A135),2),0)</f>
        <v>0</v>
      </c>
      <c r="H136" s="25">
        <f t="shared" ref="H136:H199" ca="1" si="21">IF(B136=$D$2,C136,+F136-G136)</f>
        <v>0</v>
      </c>
      <c r="I136" s="20">
        <v>0</v>
      </c>
      <c r="J136" s="47">
        <v>0</v>
      </c>
      <c r="L136" s="48">
        <f>ROUND( IF(B136=$D$2,O135,IF(B136&lt;$D$2,IF(AND(E136="T",E135="K2"),SUM($N$6:N135)/($D$2-B136+1),L135),0)),2)</f>
        <v>0</v>
      </c>
      <c r="M136" s="21">
        <f t="shared" ref="M136:M199" ca="1" si="22">+J136+I136+G136+L136+H136</f>
        <v>0</v>
      </c>
      <c r="AC136" s="59">
        <v>6750000</v>
      </c>
      <c r="AD136" s="60">
        <f t="shared" si="16"/>
        <v>11062.5</v>
      </c>
    </row>
    <row r="137" spans="1:30" x14ac:dyDescent="0.25">
      <c r="A137" s="41">
        <f t="shared" ca="1" si="17"/>
        <v>49904</v>
      </c>
      <c r="B137" s="20">
        <v>131</v>
      </c>
      <c r="C137" s="42">
        <f t="shared" si="18"/>
        <v>0</v>
      </c>
      <c r="D137" s="43">
        <f t="shared" ref="D137:D200" si="23">D136</f>
        <v>2.9000000000000001E-2</v>
      </c>
      <c r="E137" s="43" t="s">
        <v>43</v>
      </c>
      <c r="F137" s="45">
        <f t="shared" si="19"/>
        <v>0</v>
      </c>
      <c r="G137" s="42">
        <f t="shared" ca="1" si="20"/>
        <v>0</v>
      </c>
      <c r="H137" s="25">
        <f t="shared" ca="1" si="21"/>
        <v>0</v>
      </c>
      <c r="I137" s="20">
        <v>0</v>
      </c>
      <c r="J137" s="47">
        <v>0</v>
      </c>
      <c r="L137" s="48">
        <f>ROUND( IF(B137=$D$2,O136,IF(B137&lt;$D$2,IF(AND(E137="T",E136="K2"),SUM($N$6:N136)/($D$2-B137+1),L136),0)),2)</f>
        <v>0</v>
      </c>
      <c r="M137" s="21">
        <f t="shared" ca="1" si="22"/>
        <v>0</v>
      </c>
      <c r="AC137" s="59">
        <v>6800000</v>
      </c>
      <c r="AD137" s="60">
        <f t="shared" si="16"/>
        <v>11100</v>
      </c>
    </row>
    <row r="138" spans="1:30" x14ac:dyDescent="0.25">
      <c r="A138" s="41">
        <f t="shared" ca="1" si="17"/>
        <v>49935</v>
      </c>
      <c r="B138" s="20">
        <v>132</v>
      </c>
      <c r="C138" s="42">
        <f t="shared" si="18"/>
        <v>0</v>
      </c>
      <c r="D138" s="43">
        <f t="shared" si="23"/>
        <v>2.9000000000000001E-2</v>
      </c>
      <c r="E138" s="43" t="s">
        <v>43</v>
      </c>
      <c r="F138" s="45">
        <f t="shared" si="19"/>
        <v>0</v>
      </c>
      <c r="G138" s="42">
        <f t="shared" ca="1" si="20"/>
        <v>0</v>
      </c>
      <c r="H138" s="25">
        <f t="shared" ca="1" si="21"/>
        <v>0</v>
      </c>
      <c r="I138" s="20">
        <v>0</v>
      </c>
      <c r="J138" s="47">
        <v>0</v>
      </c>
      <c r="L138" s="48">
        <f>ROUND( IF(B138=$D$2,O137,IF(B138&lt;$D$2,IF(AND(E138="T",E137="K2"),SUM($N$6:N137)/($D$2-B138+1),L137),0)),2)</f>
        <v>0</v>
      </c>
      <c r="M138" s="21">
        <f t="shared" ca="1" si="22"/>
        <v>0</v>
      </c>
      <c r="AC138" s="59">
        <v>6850000</v>
      </c>
      <c r="AD138" s="60">
        <f t="shared" si="16"/>
        <v>11137.5</v>
      </c>
    </row>
    <row r="139" spans="1:30" x14ac:dyDescent="0.25">
      <c r="A139" s="41">
        <f t="shared" ca="1" si="17"/>
        <v>49965</v>
      </c>
      <c r="B139" s="20">
        <v>133</v>
      </c>
      <c r="C139" s="42">
        <f t="shared" si="18"/>
        <v>0</v>
      </c>
      <c r="D139" s="43">
        <f t="shared" si="23"/>
        <v>2.9000000000000001E-2</v>
      </c>
      <c r="E139" s="43" t="s">
        <v>43</v>
      </c>
      <c r="F139" s="45">
        <f t="shared" si="19"/>
        <v>0</v>
      </c>
      <c r="G139" s="42">
        <f t="shared" ca="1" si="20"/>
        <v>0</v>
      </c>
      <c r="H139" s="25">
        <f t="shared" ca="1" si="21"/>
        <v>0</v>
      </c>
      <c r="I139" s="20">
        <v>0</v>
      </c>
      <c r="J139" s="47">
        <v>0</v>
      </c>
      <c r="L139" s="48">
        <f>ROUND( IF(B139=$D$2,O138,IF(B139&lt;$D$2,IF(AND(E139="T",E138="K2"),SUM($N$6:N138)/($D$2-B139+1),L138),0)),2)</f>
        <v>0</v>
      </c>
      <c r="M139" s="21">
        <f t="shared" ca="1" si="22"/>
        <v>0</v>
      </c>
      <c r="AC139" s="59">
        <v>6900000</v>
      </c>
      <c r="AD139" s="60">
        <f t="shared" si="16"/>
        <v>11175</v>
      </c>
    </row>
    <row r="140" spans="1:30" x14ac:dyDescent="0.25">
      <c r="A140" s="41">
        <f t="shared" ca="1" si="17"/>
        <v>49996</v>
      </c>
      <c r="B140" s="20">
        <v>134</v>
      </c>
      <c r="C140" s="42">
        <f t="shared" si="18"/>
        <v>0</v>
      </c>
      <c r="D140" s="43">
        <f t="shared" si="23"/>
        <v>2.9000000000000001E-2</v>
      </c>
      <c r="E140" s="43" t="s">
        <v>43</v>
      </c>
      <c r="F140" s="45">
        <f t="shared" si="19"/>
        <v>0</v>
      </c>
      <c r="G140" s="42">
        <f t="shared" ca="1" si="20"/>
        <v>0</v>
      </c>
      <c r="H140" s="25">
        <f t="shared" ca="1" si="21"/>
        <v>0</v>
      </c>
      <c r="I140" s="20">
        <v>0</v>
      </c>
      <c r="J140" s="47">
        <v>0</v>
      </c>
      <c r="L140" s="48">
        <f>ROUND( IF(B140=$D$2,O139,IF(B140&lt;$D$2,IF(AND(E140="T",E139="K2"),SUM($N$6:N139)/($D$2-B140+1),L139),0)),2)</f>
        <v>0</v>
      </c>
      <c r="M140" s="21">
        <f t="shared" ca="1" si="22"/>
        <v>0</v>
      </c>
      <c r="AC140" s="59">
        <v>6950000</v>
      </c>
      <c r="AD140" s="60">
        <f t="shared" si="16"/>
        <v>11212.5</v>
      </c>
    </row>
    <row r="141" spans="1:30" x14ac:dyDescent="0.25">
      <c r="A141" s="41">
        <f t="shared" ca="1" si="17"/>
        <v>50026</v>
      </c>
      <c r="B141" s="20">
        <v>135</v>
      </c>
      <c r="C141" s="42">
        <f t="shared" si="18"/>
        <v>0</v>
      </c>
      <c r="D141" s="43">
        <f t="shared" si="23"/>
        <v>2.9000000000000001E-2</v>
      </c>
      <c r="E141" s="43" t="s">
        <v>43</v>
      </c>
      <c r="F141" s="45">
        <f t="shared" si="19"/>
        <v>0</v>
      </c>
      <c r="G141" s="42">
        <f t="shared" ca="1" si="20"/>
        <v>0</v>
      </c>
      <c r="H141" s="25">
        <f t="shared" ca="1" si="21"/>
        <v>0</v>
      </c>
      <c r="I141" s="20">
        <v>0</v>
      </c>
      <c r="J141" s="47">
        <v>0</v>
      </c>
      <c r="L141" s="48">
        <f>ROUND( IF(B141=$D$2,O140,IF(B141&lt;$D$2,IF(AND(E141="T",E140="K2"),SUM($N$6:N140)/($D$2-B141+1),L140),0)),2)</f>
        <v>0</v>
      </c>
      <c r="M141" s="21">
        <f t="shared" ca="1" si="22"/>
        <v>0</v>
      </c>
      <c r="AC141" s="59">
        <v>7000000</v>
      </c>
      <c r="AD141" s="60">
        <f t="shared" si="16"/>
        <v>11250</v>
      </c>
    </row>
    <row r="142" spans="1:30" x14ac:dyDescent="0.25">
      <c r="A142" s="41">
        <f t="shared" ca="1" si="17"/>
        <v>50057</v>
      </c>
      <c r="B142" s="20">
        <v>136</v>
      </c>
      <c r="C142" s="42">
        <f t="shared" si="18"/>
        <v>0</v>
      </c>
      <c r="D142" s="43">
        <f t="shared" si="23"/>
        <v>2.9000000000000001E-2</v>
      </c>
      <c r="E142" s="43" t="s">
        <v>43</v>
      </c>
      <c r="F142" s="45">
        <f t="shared" si="19"/>
        <v>0</v>
      </c>
      <c r="G142" s="42">
        <f t="shared" ca="1" si="20"/>
        <v>0</v>
      </c>
      <c r="H142" s="25">
        <f t="shared" ca="1" si="21"/>
        <v>0</v>
      </c>
      <c r="I142" s="20">
        <v>0</v>
      </c>
      <c r="J142" s="47">
        <v>0</v>
      </c>
      <c r="L142" s="48">
        <f>ROUND( IF(B142=$D$2,O141,IF(B142&lt;$D$2,IF(AND(E142="T",E141="K2"),SUM($N$6:N141)/($D$2-B142+1),L141),0)),2)</f>
        <v>0</v>
      </c>
      <c r="M142" s="21">
        <f t="shared" ca="1" si="22"/>
        <v>0</v>
      </c>
      <c r="AC142" s="59">
        <v>7050000</v>
      </c>
      <c r="AD142" s="60">
        <f t="shared" si="16"/>
        <v>11287.5</v>
      </c>
    </row>
    <row r="143" spans="1:30" x14ac:dyDescent="0.25">
      <c r="A143" s="41">
        <f t="shared" ca="1" si="17"/>
        <v>50088</v>
      </c>
      <c r="B143" s="20">
        <v>137</v>
      </c>
      <c r="C143" s="42">
        <f t="shared" si="18"/>
        <v>0</v>
      </c>
      <c r="D143" s="43">
        <f t="shared" si="23"/>
        <v>2.9000000000000001E-2</v>
      </c>
      <c r="E143" s="43" t="s">
        <v>43</v>
      </c>
      <c r="F143" s="45">
        <f t="shared" si="19"/>
        <v>0</v>
      </c>
      <c r="G143" s="42">
        <f t="shared" ca="1" si="20"/>
        <v>0</v>
      </c>
      <c r="H143" s="25">
        <f t="shared" ca="1" si="21"/>
        <v>0</v>
      </c>
      <c r="I143" s="20">
        <v>0</v>
      </c>
      <c r="J143" s="47">
        <v>0</v>
      </c>
      <c r="L143" s="48">
        <f>ROUND( IF(B143=$D$2,O142,IF(B143&lt;$D$2,IF(AND(E143="T",E142="K2"),SUM($N$6:N142)/($D$2-B143+1),L142),0)),2)</f>
        <v>0</v>
      </c>
      <c r="M143" s="21">
        <f t="shared" ca="1" si="22"/>
        <v>0</v>
      </c>
      <c r="AC143" s="59">
        <v>7100000</v>
      </c>
      <c r="AD143" s="60">
        <f t="shared" si="16"/>
        <v>11325</v>
      </c>
    </row>
    <row r="144" spans="1:30" x14ac:dyDescent="0.25">
      <c r="A144" s="41">
        <f t="shared" ca="1" si="17"/>
        <v>50116</v>
      </c>
      <c r="B144" s="20">
        <v>138</v>
      </c>
      <c r="C144" s="42">
        <f t="shared" si="18"/>
        <v>0</v>
      </c>
      <c r="D144" s="43">
        <f t="shared" si="23"/>
        <v>2.9000000000000001E-2</v>
      </c>
      <c r="E144" s="43" t="s">
        <v>43</v>
      </c>
      <c r="F144" s="45">
        <f t="shared" si="19"/>
        <v>0</v>
      </c>
      <c r="G144" s="42">
        <f t="shared" ca="1" si="20"/>
        <v>0</v>
      </c>
      <c r="H144" s="25">
        <f t="shared" ca="1" si="21"/>
        <v>0</v>
      </c>
      <c r="I144" s="20">
        <v>0</v>
      </c>
      <c r="J144" s="47">
        <v>0</v>
      </c>
      <c r="L144" s="48">
        <f>ROUND( IF(B144=$D$2,O143,IF(B144&lt;$D$2,IF(AND(E144="T",E143="K2"),SUM($N$6:N143)/($D$2-B144+1),L143),0)),2)</f>
        <v>0</v>
      </c>
      <c r="M144" s="21">
        <f t="shared" ca="1" si="22"/>
        <v>0</v>
      </c>
      <c r="AC144" s="59">
        <v>7150000</v>
      </c>
      <c r="AD144" s="60">
        <f t="shared" si="16"/>
        <v>11362.5</v>
      </c>
    </row>
    <row r="145" spans="1:30" x14ac:dyDescent="0.25">
      <c r="A145" s="41">
        <f t="shared" ca="1" si="17"/>
        <v>50147</v>
      </c>
      <c r="B145" s="20">
        <v>139</v>
      </c>
      <c r="C145" s="42">
        <f t="shared" si="18"/>
        <v>0</v>
      </c>
      <c r="D145" s="43">
        <f t="shared" si="23"/>
        <v>2.9000000000000001E-2</v>
      </c>
      <c r="E145" s="43" t="s">
        <v>43</v>
      </c>
      <c r="F145" s="45">
        <f t="shared" si="19"/>
        <v>0</v>
      </c>
      <c r="G145" s="42">
        <f t="shared" ca="1" si="20"/>
        <v>0</v>
      </c>
      <c r="H145" s="25">
        <f t="shared" ca="1" si="21"/>
        <v>0</v>
      </c>
      <c r="I145" s="20">
        <v>0</v>
      </c>
      <c r="J145" s="47">
        <v>0</v>
      </c>
      <c r="L145" s="48">
        <f>ROUND( IF(B145=$D$2,O144,IF(B145&lt;$D$2,IF(AND(E145="T",E144="K2"),SUM($N$6:N144)/($D$2-B145+1),L144),0)),2)</f>
        <v>0</v>
      </c>
      <c r="M145" s="21">
        <f t="shared" ca="1" si="22"/>
        <v>0</v>
      </c>
      <c r="AC145" s="59">
        <v>7200000</v>
      </c>
      <c r="AD145" s="60">
        <f t="shared" si="16"/>
        <v>11400</v>
      </c>
    </row>
    <row r="146" spans="1:30" x14ac:dyDescent="0.25">
      <c r="A146" s="41">
        <f t="shared" ca="1" si="17"/>
        <v>50177</v>
      </c>
      <c r="B146" s="20">
        <v>140</v>
      </c>
      <c r="C146" s="42">
        <f t="shared" si="18"/>
        <v>0</v>
      </c>
      <c r="D146" s="43">
        <f t="shared" si="23"/>
        <v>2.9000000000000001E-2</v>
      </c>
      <c r="E146" s="43" t="s">
        <v>43</v>
      </c>
      <c r="F146" s="45">
        <f t="shared" si="19"/>
        <v>0</v>
      </c>
      <c r="G146" s="42">
        <f t="shared" ca="1" si="20"/>
        <v>0</v>
      </c>
      <c r="H146" s="25">
        <f t="shared" ca="1" si="21"/>
        <v>0</v>
      </c>
      <c r="I146" s="20">
        <v>0</v>
      </c>
      <c r="J146" s="47">
        <v>0</v>
      </c>
      <c r="L146" s="48">
        <f>ROUND( IF(B146=$D$2,O145,IF(B146&lt;$D$2,IF(AND(E146="T",E145="K2"),SUM($N$6:N145)/($D$2-B146+1),L145),0)),2)</f>
        <v>0</v>
      </c>
      <c r="M146" s="21">
        <f t="shared" ca="1" si="22"/>
        <v>0</v>
      </c>
      <c r="AC146" s="59">
        <v>7250000</v>
      </c>
      <c r="AD146" s="60">
        <f t="shared" si="16"/>
        <v>11437.5</v>
      </c>
    </row>
    <row r="147" spans="1:30" x14ac:dyDescent="0.25">
      <c r="A147" s="41">
        <f t="shared" ca="1" si="17"/>
        <v>50208</v>
      </c>
      <c r="B147" s="20">
        <v>141</v>
      </c>
      <c r="C147" s="42">
        <f t="shared" si="18"/>
        <v>0</v>
      </c>
      <c r="D147" s="43">
        <f t="shared" si="23"/>
        <v>2.9000000000000001E-2</v>
      </c>
      <c r="E147" s="43" t="s">
        <v>43</v>
      </c>
      <c r="F147" s="45">
        <f t="shared" si="19"/>
        <v>0</v>
      </c>
      <c r="G147" s="42">
        <f t="shared" ca="1" si="20"/>
        <v>0</v>
      </c>
      <c r="H147" s="25">
        <f t="shared" ca="1" si="21"/>
        <v>0</v>
      </c>
      <c r="I147" s="20">
        <v>0</v>
      </c>
      <c r="J147" s="47">
        <v>0</v>
      </c>
      <c r="L147" s="48">
        <f>ROUND( IF(B147=$D$2,O146,IF(B147&lt;$D$2,IF(AND(E147="T",E146="K2"),SUM($N$6:N146)/($D$2-B147+1),L146),0)),2)</f>
        <v>0</v>
      </c>
      <c r="M147" s="21">
        <f t="shared" ca="1" si="22"/>
        <v>0</v>
      </c>
      <c r="AC147" s="59">
        <v>7300000</v>
      </c>
      <c r="AD147" s="60">
        <f t="shared" si="16"/>
        <v>11475</v>
      </c>
    </row>
    <row r="148" spans="1:30" x14ac:dyDescent="0.25">
      <c r="A148" s="41">
        <f t="shared" ca="1" si="17"/>
        <v>50238</v>
      </c>
      <c r="B148" s="20">
        <v>142</v>
      </c>
      <c r="C148" s="42">
        <f t="shared" si="18"/>
        <v>0</v>
      </c>
      <c r="D148" s="43">
        <f t="shared" si="23"/>
        <v>2.9000000000000001E-2</v>
      </c>
      <c r="E148" s="43" t="s">
        <v>43</v>
      </c>
      <c r="F148" s="45">
        <f t="shared" si="19"/>
        <v>0</v>
      </c>
      <c r="G148" s="42">
        <f t="shared" ca="1" si="20"/>
        <v>0</v>
      </c>
      <c r="H148" s="25">
        <f t="shared" ca="1" si="21"/>
        <v>0</v>
      </c>
      <c r="I148" s="20">
        <v>0</v>
      </c>
      <c r="J148" s="47">
        <v>0</v>
      </c>
      <c r="L148" s="48">
        <f>ROUND( IF(B148=$D$2,O147,IF(B148&lt;$D$2,IF(AND(E148="T",E147="K2"),SUM($N$6:N147)/($D$2-B148+1),L147),0)),2)</f>
        <v>0</v>
      </c>
      <c r="M148" s="21">
        <f t="shared" ca="1" si="22"/>
        <v>0</v>
      </c>
      <c r="AC148" s="59">
        <v>7350000</v>
      </c>
      <c r="AD148" s="60">
        <f t="shared" si="16"/>
        <v>11512.5</v>
      </c>
    </row>
    <row r="149" spans="1:30" x14ac:dyDescent="0.25">
      <c r="A149" s="41">
        <f t="shared" ca="1" si="17"/>
        <v>50269</v>
      </c>
      <c r="B149" s="20">
        <v>143</v>
      </c>
      <c r="C149" s="42">
        <f t="shared" si="18"/>
        <v>0</v>
      </c>
      <c r="D149" s="43">
        <f t="shared" si="23"/>
        <v>2.9000000000000001E-2</v>
      </c>
      <c r="E149" s="43" t="s">
        <v>43</v>
      </c>
      <c r="F149" s="45">
        <f t="shared" si="19"/>
        <v>0</v>
      </c>
      <c r="G149" s="42">
        <f t="shared" ca="1" si="20"/>
        <v>0</v>
      </c>
      <c r="H149" s="25">
        <f t="shared" ca="1" si="21"/>
        <v>0</v>
      </c>
      <c r="I149" s="20">
        <v>0</v>
      </c>
      <c r="J149" s="47">
        <v>0</v>
      </c>
      <c r="L149" s="48">
        <f>ROUND( IF(B149=$D$2,O148,IF(B149&lt;$D$2,IF(AND(E149="T",E148="K2"),SUM($N$6:N148)/($D$2-B149+1),L148),0)),2)</f>
        <v>0</v>
      </c>
      <c r="M149" s="21">
        <f t="shared" ca="1" si="22"/>
        <v>0</v>
      </c>
      <c r="AC149" s="59">
        <v>7400000</v>
      </c>
      <c r="AD149" s="60">
        <f t="shared" si="16"/>
        <v>11550</v>
      </c>
    </row>
    <row r="150" spans="1:30" x14ac:dyDescent="0.25">
      <c r="A150" s="41">
        <f t="shared" ca="1" si="17"/>
        <v>50300</v>
      </c>
      <c r="B150" s="20">
        <v>144</v>
      </c>
      <c r="C150" s="42">
        <f t="shared" si="18"/>
        <v>0</v>
      </c>
      <c r="D150" s="43">
        <f t="shared" si="23"/>
        <v>2.9000000000000001E-2</v>
      </c>
      <c r="E150" s="43" t="s">
        <v>43</v>
      </c>
      <c r="F150" s="45">
        <f t="shared" si="19"/>
        <v>0</v>
      </c>
      <c r="G150" s="42">
        <f t="shared" ca="1" si="20"/>
        <v>0</v>
      </c>
      <c r="H150" s="25">
        <f t="shared" ca="1" si="21"/>
        <v>0</v>
      </c>
      <c r="I150" s="20">
        <v>0</v>
      </c>
      <c r="J150" s="47">
        <v>0</v>
      </c>
      <c r="L150" s="48">
        <f>ROUND( IF(B150=$D$2,O149,IF(B150&lt;$D$2,IF(AND(E150="T",E149="K2"),SUM($N$6:N149)/($D$2-B150+1),L149),0)),2)</f>
        <v>0</v>
      </c>
      <c r="M150" s="21">
        <f t="shared" ca="1" si="22"/>
        <v>0</v>
      </c>
      <c r="AC150" s="59">
        <v>7450000</v>
      </c>
      <c r="AD150" s="60">
        <f t="shared" si="16"/>
        <v>11587.5</v>
      </c>
    </row>
    <row r="151" spans="1:30" x14ac:dyDescent="0.25">
      <c r="A151" s="41">
        <f t="shared" ca="1" si="17"/>
        <v>50330</v>
      </c>
      <c r="B151" s="20">
        <v>145</v>
      </c>
      <c r="C151" s="42">
        <f t="shared" si="18"/>
        <v>0</v>
      </c>
      <c r="D151" s="43">
        <f t="shared" si="23"/>
        <v>2.9000000000000001E-2</v>
      </c>
      <c r="E151" s="43" t="s">
        <v>43</v>
      </c>
      <c r="F151" s="45">
        <f t="shared" si="19"/>
        <v>0</v>
      </c>
      <c r="G151" s="42">
        <f t="shared" ca="1" si="20"/>
        <v>0</v>
      </c>
      <c r="H151" s="25">
        <f t="shared" ca="1" si="21"/>
        <v>0</v>
      </c>
      <c r="I151" s="20">
        <v>0</v>
      </c>
      <c r="J151" s="47">
        <v>0</v>
      </c>
      <c r="L151" s="48">
        <f>ROUND( IF(B151=$D$2,O150,IF(B151&lt;$D$2,IF(AND(E151="T",E150="K2"),SUM($N$6:N150)/($D$2-B151+1),L150),0)),2)</f>
        <v>0</v>
      </c>
      <c r="M151" s="21">
        <f t="shared" ca="1" si="22"/>
        <v>0</v>
      </c>
      <c r="AC151" s="59">
        <v>7500000</v>
      </c>
      <c r="AD151" s="60">
        <f t="shared" si="16"/>
        <v>11625</v>
      </c>
    </row>
    <row r="152" spans="1:30" x14ac:dyDescent="0.25">
      <c r="A152" s="41">
        <f t="shared" ca="1" si="17"/>
        <v>50361</v>
      </c>
      <c r="B152" s="20">
        <v>146</v>
      </c>
      <c r="C152" s="42">
        <f t="shared" si="18"/>
        <v>0</v>
      </c>
      <c r="D152" s="43">
        <f t="shared" si="23"/>
        <v>2.9000000000000001E-2</v>
      </c>
      <c r="E152" s="43" t="s">
        <v>43</v>
      </c>
      <c r="F152" s="45">
        <f t="shared" si="19"/>
        <v>0</v>
      </c>
      <c r="G152" s="42">
        <f t="shared" ca="1" si="20"/>
        <v>0</v>
      </c>
      <c r="H152" s="25">
        <f t="shared" ca="1" si="21"/>
        <v>0</v>
      </c>
      <c r="I152" s="20">
        <v>0</v>
      </c>
      <c r="J152" s="47">
        <v>0</v>
      </c>
      <c r="L152" s="48">
        <f>ROUND( IF(B152=$D$2,O151,IF(B152&lt;$D$2,IF(AND(E152="T",E151="K2"),SUM($N$6:N151)/($D$2-B152+1),L151),0)),2)</f>
        <v>0</v>
      </c>
      <c r="M152" s="21">
        <f t="shared" ca="1" si="22"/>
        <v>0</v>
      </c>
      <c r="AC152" s="59">
        <v>7550000</v>
      </c>
      <c r="AD152" s="60">
        <f t="shared" si="16"/>
        <v>11662.5</v>
      </c>
    </row>
    <row r="153" spans="1:30" x14ac:dyDescent="0.25">
      <c r="A153" s="41">
        <f t="shared" ca="1" si="17"/>
        <v>50391</v>
      </c>
      <c r="B153" s="20">
        <v>147</v>
      </c>
      <c r="C153" s="42">
        <f t="shared" si="18"/>
        <v>0</v>
      </c>
      <c r="D153" s="43">
        <f t="shared" si="23"/>
        <v>2.9000000000000001E-2</v>
      </c>
      <c r="E153" s="43" t="s">
        <v>43</v>
      </c>
      <c r="F153" s="45">
        <f t="shared" si="19"/>
        <v>0</v>
      </c>
      <c r="G153" s="42">
        <f t="shared" ca="1" si="20"/>
        <v>0</v>
      </c>
      <c r="H153" s="25">
        <f t="shared" ca="1" si="21"/>
        <v>0</v>
      </c>
      <c r="I153" s="20">
        <v>0</v>
      </c>
      <c r="J153" s="47">
        <v>0</v>
      </c>
      <c r="L153" s="48">
        <f>ROUND( IF(B153=$D$2,O152,IF(B153&lt;$D$2,IF(AND(E153="T",E152="K2"),SUM($N$6:N152)/($D$2-B153+1),L152),0)),2)</f>
        <v>0</v>
      </c>
      <c r="M153" s="21">
        <f t="shared" ca="1" si="22"/>
        <v>0</v>
      </c>
      <c r="AC153" s="59">
        <v>7600000</v>
      </c>
      <c r="AD153" s="60">
        <f t="shared" si="16"/>
        <v>11700</v>
      </c>
    </row>
    <row r="154" spans="1:30" x14ac:dyDescent="0.25">
      <c r="A154" s="41">
        <f t="shared" ca="1" si="17"/>
        <v>50422</v>
      </c>
      <c r="B154" s="20">
        <v>148</v>
      </c>
      <c r="C154" s="42">
        <f t="shared" si="18"/>
        <v>0</v>
      </c>
      <c r="D154" s="43">
        <f t="shared" si="23"/>
        <v>2.9000000000000001E-2</v>
      </c>
      <c r="E154" s="43" t="s">
        <v>43</v>
      </c>
      <c r="F154" s="45">
        <f t="shared" si="19"/>
        <v>0</v>
      </c>
      <c r="G154" s="42">
        <f t="shared" ca="1" si="20"/>
        <v>0</v>
      </c>
      <c r="H154" s="25">
        <f t="shared" ca="1" si="21"/>
        <v>0</v>
      </c>
      <c r="I154" s="20">
        <v>0</v>
      </c>
      <c r="J154" s="47">
        <v>0</v>
      </c>
      <c r="L154" s="48">
        <f>ROUND( IF(B154=$D$2,O153,IF(B154&lt;$D$2,IF(AND(E154="T",E153="K2"),SUM($N$6:N153)/($D$2-B154+1),L153),0)),2)</f>
        <v>0</v>
      </c>
      <c r="M154" s="21">
        <f t="shared" ca="1" si="22"/>
        <v>0</v>
      </c>
      <c r="AC154" s="59">
        <v>7650000</v>
      </c>
      <c r="AD154" s="60">
        <f t="shared" si="16"/>
        <v>11737.5</v>
      </c>
    </row>
    <row r="155" spans="1:30" x14ac:dyDescent="0.25">
      <c r="A155" s="41">
        <f t="shared" ca="1" si="17"/>
        <v>50453</v>
      </c>
      <c r="B155" s="20">
        <v>149</v>
      </c>
      <c r="C155" s="42">
        <f t="shared" si="18"/>
        <v>0</v>
      </c>
      <c r="D155" s="43">
        <f t="shared" si="23"/>
        <v>2.9000000000000001E-2</v>
      </c>
      <c r="E155" s="43" t="s">
        <v>43</v>
      </c>
      <c r="F155" s="45">
        <f t="shared" si="19"/>
        <v>0</v>
      </c>
      <c r="G155" s="42">
        <f t="shared" ca="1" si="20"/>
        <v>0</v>
      </c>
      <c r="H155" s="25">
        <f t="shared" ca="1" si="21"/>
        <v>0</v>
      </c>
      <c r="I155" s="20">
        <v>0</v>
      </c>
      <c r="J155" s="47">
        <v>0</v>
      </c>
      <c r="L155" s="48">
        <f>ROUND( IF(B155=$D$2,O154,IF(B155&lt;$D$2,IF(AND(E155="T",E154="K2"),SUM($N$6:N154)/($D$2-B155+1),L154),0)),2)</f>
        <v>0</v>
      </c>
      <c r="M155" s="21">
        <f t="shared" ca="1" si="22"/>
        <v>0</v>
      </c>
      <c r="AC155" s="59">
        <v>7700000</v>
      </c>
      <c r="AD155" s="60">
        <f t="shared" si="16"/>
        <v>11775</v>
      </c>
    </row>
    <row r="156" spans="1:30" x14ac:dyDescent="0.25">
      <c r="A156" s="41">
        <f t="shared" ca="1" si="17"/>
        <v>50481</v>
      </c>
      <c r="B156" s="20">
        <v>150</v>
      </c>
      <c r="C156" s="42">
        <f t="shared" si="18"/>
        <v>0</v>
      </c>
      <c r="D156" s="43">
        <f t="shared" si="23"/>
        <v>2.9000000000000001E-2</v>
      </c>
      <c r="E156" s="43" t="s">
        <v>43</v>
      </c>
      <c r="F156" s="45">
        <f t="shared" si="19"/>
        <v>0</v>
      </c>
      <c r="G156" s="42">
        <f t="shared" ca="1" si="20"/>
        <v>0</v>
      </c>
      <c r="H156" s="25">
        <f t="shared" ca="1" si="21"/>
        <v>0</v>
      </c>
      <c r="I156" s="20">
        <v>0</v>
      </c>
      <c r="J156" s="47">
        <v>0</v>
      </c>
      <c r="L156" s="48">
        <f>ROUND( IF(B156=$D$2,O155,IF(B156&lt;$D$2,IF(AND(E156="T",E155="K2"),SUM($N$6:N155)/($D$2-B156+1),L155),0)),2)</f>
        <v>0</v>
      </c>
      <c r="M156" s="21">
        <f t="shared" ca="1" si="22"/>
        <v>0</v>
      </c>
      <c r="AC156" s="59">
        <v>7750000</v>
      </c>
      <c r="AD156" s="60">
        <f t="shared" si="16"/>
        <v>11812.5</v>
      </c>
    </row>
    <row r="157" spans="1:30" x14ac:dyDescent="0.25">
      <c r="A157" s="41">
        <f t="shared" ca="1" si="17"/>
        <v>50512</v>
      </c>
      <c r="B157" s="20">
        <v>151</v>
      </c>
      <c r="C157" s="42">
        <f t="shared" si="18"/>
        <v>0</v>
      </c>
      <c r="D157" s="43">
        <f t="shared" si="23"/>
        <v>2.9000000000000001E-2</v>
      </c>
      <c r="E157" s="43" t="s">
        <v>43</v>
      </c>
      <c r="F157" s="45">
        <f t="shared" si="19"/>
        <v>0</v>
      </c>
      <c r="G157" s="42">
        <f t="shared" ca="1" si="20"/>
        <v>0</v>
      </c>
      <c r="H157" s="25">
        <f t="shared" ca="1" si="21"/>
        <v>0</v>
      </c>
      <c r="I157" s="20">
        <v>0</v>
      </c>
      <c r="J157" s="47">
        <v>0</v>
      </c>
      <c r="L157" s="48">
        <f>ROUND( IF(B157=$D$2,O156,IF(B157&lt;$D$2,IF(AND(E157="T",E156="K2"),SUM($N$6:N156)/($D$2-B157+1),L156),0)),2)</f>
        <v>0</v>
      </c>
      <c r="M157" s="21">
        <f t="shared" ca="1" si="22"/>
        <v>0</v>
      </c>
      <c r="AC157" s="59">
        <v>7800000</v>
      </c>
      <c r="AD157" s="60">
        <f t="shared" si="16"/>
        <v>11850</v>
      </c>
    </row>
    <row r="158" spans="1:30" x14ac:dyDescent="0.25">
      <c r="A158" s="41">
        <f t="shared" ca="1" si="17"/>
        <v>50542</v>
      </c>
      <c r="B158" s="20">
        <v>152</v>
      </c>
      <c r="C158" s="42">
        <f t="shared" si="18"/>
        <v>0</v>
      </c>
      <c r="D158" s="43">
        <f t="shared" si="23"/>
        <v>2.9000000000000001E-2</v>
      </c>
      <c r="E158" s="43" t="s">
        <v>43</v>
      </c>
      <c r="F158" s="45">
        <f t="shared" si="19"/>
        <v>0</v>
      </c>
      <c r="G158" s="42">
        <f t="shared" ca="1" si="20"/>
        <v>0</v>
      </c>
      <c r="H158" s="25">
        <f t="shared" ca="1" si="21"/>
        <v>0</v>
      </c>
      <c r="I158" s="20">
        <v>0</v>
      </c>
      <c r="J158" s="47">
        <v>0</v>
      </c>
      <c r="L158" s="48">
        <f>ROUND( IF(B158=$D$2,O157,IF(B158&lt;$D$2,IF(AND(E158="T",E157="K2"),SUM($N$6:N157)/($D$2-B158+1),L157),0)),2)</f>
        <v>0</v>
      </c>
      <c r="M158" s="21">
        <f t="shared" ca="1" si="22"/>
        <v>0</v>
      </c>
      <c r="AC158" s="59">
        <v>7850000</v>
      </c>
      <c r="AD158" s="60">
        <f t="shared" si="16"/>
        <v>11887.5</v>
      </c>
    </row>
    <row r="159" spans="1:30" x14ac:dyDescent="0.25">
      <c r="A159" s="41">
        <f t="shared" ca="1" si="17"/>
        <v>50573</v>
      </c>
      <c r="B159" s="20">
        <v>153</v>
      </c>
      <c r="C159" s="42">
        <f t="shared" si="18"/>
        <v>0</v>
      </c>
      <c r="D159" s="43">
        <f t="shared" si="23"/>
        <v>2.9000000000000001E-2</v>
      </c>
      <c r="E159" s="43" t="s">
        <v>43</v>
      </c>
      <c r="F159" s="45">
        <f t="shared" si="19"/>
        <v>0</v>
      </c>
      <c r="G159" s="42">
        <f t="shared" ca="1" si="20"/>
        <v>0</v>
      </c>
      <c r="H159" s="25">
        <f t="shared" ca="1" si="21"/>
        <v>0</v>
      </c>
      <c r="I159" s="20">
        <v>0</v>
      </c>
      <c r="J159" s="47">
        <v>0</v>
      </c>
      <c r="L159" s="48">
        <f>ROUND( IF(B159=$D$2,O158,IF(B159&lt;$D$2,IF(AND(E159="T",E158="K2"),SUM($N$6:N158)/($D$2-B159+1),L158),0)),2)</f>
        <v>0</v>
      </c>
      <c r="M159" s="21">
        <f t="shared" ca="1" si="22"/>
        <v>0</v>
      </c>
      <c r="AC159" s="59">
        <v>7900000</v>
      </c>
      <c r="AD159" s="60">
        <f t="shared" si="16"/>
        <v>11925</v>
      </c>
    </row>
    <row r="160" spans="1:30" x14ac:dyDescent="0.25">
      <c r="A160" s="41">
        <f t="shared" ca="1" si="17"/>
        <v>50603</v>
      </c>
      <c r="B160" s="20">
        <v>154</v>
      </c>
      <c r="C160" s="42">
        <f t="shared" si="18"/>
        <v>0</v>
      </c>
      <c r="D160" s="43">
        <f t="shared" si="23"/>
        <v>2.9000000000000001E-2</v>
      </c>
      <c r="E160" s="43" t="s">
        <v>43</v>
      </c>
      <c r="F160" s="45">
        <f t="shared" si="19"/>
        <v>0</v>
      </c>
      <c r="G160" s="42">
        <f t="shared" ca="1" si="20"/>
        <v>0</v>
      </c>
      <c r="H160" s="25">
        <f t="shared" ca="1" si="21"/>
        <v>0</v>
      </c>
      <c r="I160" s="20">
        <v>0</v>
      </c>
      <c r="J160" s="47">
        <v>0</v>
      </c>
      <c r="L160" s="48">
        <f>ROUND( IF(B160=$D$2,O159,IF(B160&lt;$D$2,IF(AND(E160="T",E159="K2"),SUM($N$6:N159)/($D$2-B160+1),L159),0)),2)</f>
        <v>0</v>
      </c>
      <c r="M160" s="21">
        <f t="shared" ca="1" si="22"/>
        <v>0</v>
      </c>
      <c r="AC160" s="59">
        <v>7950000</v>
      </c>
      <c r="AD160" s="60">
        <f t="shared" si="16"/>
        <v>11962.5</v>
      </c>
    </row>
    <row r="161" spans="1:30" x14ac:dyDescent="0.25">
      <c r="A161" s="41">
        <f t="shared" ca="1" si="17"/>
        <v>50634</v>
      </c>
      <c r="B161" s="20">
        <v>155</v>
      </c>
      <c r="C161" s="42">
        <f t="shared" si="18"/>
        <v>0</v>
      </c>
      <c r="D161" s="43">
        <f t="shared" si="23"/>
        <v>2.9000000000000001E-2</v>
      </c>
      <c r="E161" s="43" t="s">
        <v>43</v>
      </c>
      <c r="F161" s="45">
        <f t="shared" si="19"/>
        <v>0</v>
      </c>
      <c r="G161" s="42">
        <f t="shared" ca="1" si="20"/>
        <v>0</v>
      </c>
      <c r="H161" s="25">
        <f t="shared" ca="1" si="21"/>
        <v>0</v>
      </c>
      <c r="I161" s="20">
        <v>0</v>
      </c>
      <c r="J161" s="47">
        <v>0</v>
      </c>
      <c r="L161" s="48">
        <f>ROUND( IF(B161=$D$2,O160,IF(B161&lt;$D$2,IF(AND(E161="T",E160="K2"),SUM($N$6:N160)/($D$2-B161+1),L160),0)),2)</f>
        <v>0</v>
      </c>
      <c r="M161" s="21">
        <f t="shared" ca="1" si="22"/>
        <v>0</v>
      </c>
      <c r="AC161" s="59">
        <v>8000000</v>
      </c>
      <c r="AD161" s="60">
        <f t="shared" si="16"/>
        <v>12000</v>
      </c>
    </row>
    <row r="162" spans="1:30" x14ac:dyDescent="0.25">
      <c r="A162" s="41">
        <f t="shared" ca="1" si="17"/>
        <v>50665</v>
      </c>
      <c r="B162" s="20">
        <v>156</v>
      </c>
      <c r="C162" s="42">
        <f t="shared" si="18"/>
        <v>0</v>
      </c>
      <c r="D162" s="43">
        <f t="shared" si="23"/>
        <v>2.9000000000000001E-2</v>
      </c>
      <c r="E162" s="43" t="s">
        <v>43</v>
      </c>
      <c r="F162" s="45">
        <f t="shared" si="19"/>
        <v>0</v>
      </c>
      <c r="G162" s="42">
        <f t="shared" ca="1" si="20"/>
        <v>0</v>
      </c>
      <c r="H162" s="25">
        <f t="shared" ca="1" si="21"/>
        <v>0</v>
      </c>
      <c r="I162" s="20">
        <v>0</v>
      </c>
      <c r="J162" s="47">
        <v>0</v>
      </c>
      <c r="L162" s="48">
        <f>ROUND( IF(B162=$D$2,O161,IF(B162&lt;$D$2,IF(AND(E162="T",E161="K2"),SUM($N$6:N161)/($D$2-B162+1),L161),0)),2)</f>
        <v>0</v>
      </c>
      <c r="M162" s="21">
        <f t="shared" ca="1" si="22"/>
        <v>0</v>
      </c>
      <c r="AC162" s="59">
        <v>8050000</v>
      </c>
      <c r="AD162" s="60">
        <f t="shared" si="16"/>
        <v>12037.5</v>
      </c>
    </row>
    <row r="163" spans="1:30" x14ac:dyDescent="0.25">
      <c r="A163" s="41">
        <f t="shared" ca="1" si="17"/>
        <v>50695</v>
      </c>
      <c r="B163" s="20">
        <v>157</v>
      </c>
      <c r="C163" s="42">
        <f t="shared" si="18"/>
        <v>0</v>
      </c>
      <c r="D163" s="43">
        <f t="shared" si="23"/>
        <v>2.9000000000000001E-2</v>
      </c>
      <c r="E163" s="43" t="s">
        <v>43</v>
      </c>
      <c r="F163" s="45">
        <f t="shared" si="19"/>
        <v>0</v>
      </c>
      <c r="G163" s="42">
        <f t="shared" ca="1" si="20"/>
        <v>0</v>
      </c>
      <c r="H163" s="25">
        <f t="shared" ca="1" si="21"/>
        <v>0</v>
      </c>
      <c r="I163" s="20">
        <v>0</v>
      </c>
      <c r="J163" s="47">
        <v>0</v>
      </c>
      <c r="L163" s="48">
        <f>ROUND( IF(B163=$D$2,O162,IF(B163&lt;$D$2,IF(AND(E163="T",E162="K2"),SUM($N$6:N162)/($D$2-B163+1),L162),0)),2)</f>
        <v>0</v>
      </c>
      <c r="M163" s="21">
        <f t="shared" ca="1" si="22"/>
        <v>0</v>
      </c>
      <c r="AC163" s="59">
        <v>8100000</v>
      </c>
      <c r="AD163" s="60">
        <f t="shared" si="16"/>
        <v>12075</v>
      </c>
    </row>
    <row r="164" spans="1:30" x14ac:dyDescent="0.25">
      <c r="A164" s="41">
        <f t="shared" ca="1" si="17"/>
        <v>50726</v>
      </c>
      <c r="B164" s="20">
        <v>158</v>
      </c>
      <c r="C164" s="42">
        <f t="shared" si="18"/>
        <v>0</v>
      </c>
      <c r="D164" s="43">
        <f t="shared" si="23"/>
        <v>2.9000000000000001E-2</v>
      </c>
      <c r="E164" s="43" t="s">
        <v>43</v>
      </c>
      <c r="F164" s="45">
        <f t="shared" si="19"/>
        <v>0</v>
      </c>
      <c r="G164" s="42">
        <f t="shared" ca="1" si="20"/>
        <v>0</v>
      </c>
      <c r="H164" s="25">
        <f t="shared" ca="1" si="21"/>
        <v>0</v>
      </c>
      <c r="I164" s="20">
        <v>0</v>
      </c>
      <c r="J164" s="47">
        <v>0</v>
      </c>
      <c r="L164" s="48">
        <f>ROUND( IF(B164=$D$2,O163,IF(B164&lt;$D$2,IF(AND(E164="T",E163="K2"),SUM($N$6:N163)/($D$2-B164+1),L163),0)),2)</f>
        <v>0</v>
      </c>
      <c r="M164" s="21">
        <f t="shared" ca="1" si="22"/>
        <v>0</v>
      </c>
      <c r="AC164" s="59">
        <v>8150000</v>
      </c>
      <c r="AD164" s="60">
        <f t="shared" si="16"/>
        <v>12112.5</v>
      </c>
    </row>
    <row r="165" spans="1:30" x14ac:dyDescent="0.25">
      <c r="A165" s="41">
        <f t="shared" ca="1" si="17"/>
        <v>50756</v>
      </c>
      <c r="B165" s="20">
        <v>159</v>
      </c>
      <c r="C165" s="42">
        <f t="shared" si="18"/>
        <v>0</v>
      </c>
      <c r="D165" s="43">
        <f t="shared" si="23"/>
        <v>2.9000000000000001E-2</v>
      </c>
      <c r="E165" s="43" t="s">
        <v>43</v>
      </c>
      <c r="F165" s="45">
        <f t="shared" si="19"/>
        <v>0</v>
      </c>
      <c r="G165" s="42">
        <f t="shared" ca="1" si="20"/>
        <v>0</v>
      </c>
      <c r="H165" s="25">
        <f t="shared" ca="1" si="21"/>
        <v>0</v>
      </c>
      <c r="I165" s="20">
        <v>0</v>
      </c>
      <c r="J165" s="47">
        <v>0</v>
      </c>
      <c r="L165" s="48">
        <f>ROUND( IF(B165=$D$2,O164,IF(B165&lt;$D$2,IF(AND(E165="T",E164="K2"),SUM($N$6:N164)/($D$2-B165+1),L164),0)),2)</f>
        <v>0</v>
      </c>
      <c r="M165" s="21">
        <f t="shared" ca="1" si="22"/>
        <v>0</v>
      </c>
      <c r="AC165" s="59">
        <v>8200000</v>
      </c>
      <c r="AD165" s="60">
        <f t="shared" si="16"/>
        <v>12150</v>
      </c>
    </row>
    <row r="166" spans="1:30" x14ac:dyDescent="0.25">
      <c r="A166" s="41">
        <f t="shared" ca="1" si="17"/>
        <v>50787</v>
      </c>
      <c r="B166" s="20">
        <v>160</v>
      </c>
      <c r="C166" s="42">
        <f t="shared" si="18"/>
        <v>0</v>
      </c>
      <c r="D166" s="43">
        <f t="shared" si="23"/>
        <v>2.9000000000000001E-2</v>
      </c>
      <c r="E166" s="43" t="s">
        <v>43</v>
      </c>
      <c r="F166" s="45">
        <f t="shared" si="19"/>
        <v>0</v>
      </c>
      <c r="G166" s="42">
        <f t="shared" ca="1" si="20"/>
        <v>0</v>
      </c>
      <c r="H166" s="25">
        <f t="shared" ca="1" si="21"/>
        <v>0</v>
      </c>
      <c r="I166" s="20">
        <v>0</v>
      </c>
      <c r="J166" s="47">
        <v>0</v>
      </c>
      <c r="L166" s="48">
        <f>ROUND( IF(B166=$D$2,O165,IF(B166&lt;$D$2,IF(AND(E166="T",E165="K2"),SUM($N$6:N165)/($D$2-B166+1),L165),0)),2)</f>
        <v>0</v>
      </c>
      <c r="M166" s="21">
        <f t="shared" ca="1" si="22"/>
        <v>0</v>
      </c>
      <c r="AC166" s="59">
        <v>8250000</v>
      </c>
      <c r="AD166" s="60">
        <f t="shared" si="16"/>
        <v>12187.5</v>
      </c>
    </row>
    <row r="167" spans="1:30" x14ac:dyDescent="0.25">
      <c r="A167" s="41">
        <f t="shared" ca="1" si="17"/>
        <v>50818</v>
      </c>
      <c r="B167" s="20">
        <v>161</v>
      </c>
      <c r="C167" s="42">
        <f t="shared" si="18"/>
        <v>0</v>
      </c>
      <c r="D167" s="43">
        <f t="shared" si="23"/>
        <v>2.9000000000000001E-2</v>
      </c>
      <c r="E167" s="43" t="s">
        <v>43</v>
      </c>
      <c r="F167" s="45">
        <f t="shared" si="19"/>
        <v>0</v>
      </c>
      <c r="G167" s="42">
        <f t="shared" ca="1" si="20"/>
        <v>0</v>
      </c>
      <c r="H167" s="25">
        <f t="shared" ca="1" si="21"/>
        <v>0</v>
      </c>
      <c r="I167" s="20">
        <v>0</v>
      </c>
      <c r="J167" s="47">
        <v>0</v>
      </c>
      <c r="L167" s="48">
        <f>ROUND( IF(B167=$D$2,O166,IF(B167&lt;$D$2,IF(AND(E167="T",E166="K2"),SUM($N$6:N166)/($D$2-B167+1),L166),0)),2)</f>
        <v>0</v>
      </c>
      <c r="M167" s="21">
        <f t="shared" ca="1" si="22"/>
        <v>0</v>
      </c>
      <c r="AC167" s="59">
        <v>8300000</v>
      </c>
      <c r="AD167" s="60">
        <f t="shared" ref="AD167:AD201" si="24">(65000+(AC167-5000000)*0.5%)*15%</f>
        <v>12225</v>
      </c>
    </row>
    <row r="168" spans="1:30" x14ac:dyDescent="0.25">
      <c r="A168" s="41">
        <f t="shared" ca="1" si="17"/>
        <v>50846</v>
      </c>
      <c r="B168" s="20">
        <v>162</v>
      </c>
      <c r="C168" s="42">
        <f t="shared" si="18"/>
        <v>0</v>
      </c>
      <c r="D168" s="43">
        <f t="shared" si="23"/>
        <v>2.9000000000000001E-2</v>
      </c>
      <c r="E168" s="43" t="s">
        <v>43</v>
      </c>
      <c r="F168" s="45">
        <f t="shared" si="19"/>
        <v>0</v>
      </c>
      <c r="G168" s="42">
        <f t="shared" ca="1" si="20"/>
        <v>0</v>
      </c>
      <c r="H168" s="25">
        <f t="shared" ca="1" si="21"/>
        <v>0</v>
      </c>
      <c r="I168" s="20">
        <v>0</v>
      </c>
      <c r="J168" s="47">
        <v>0</v>
      </c>
      <c r="L168" s="48">
        <f>ROUND( IF(B168=$D$2,O167,IF(B168&lt;$D$2,IF(AND(E168="T",E167="K2"),SUM($N$6:N167)/($D$2-B168+1),L167),0)),2)</f>
        <v>0</v>
      </c>
      <c r="M168" s="21">
        <f t="shared" ca="1" si="22"/>
        <v>0</v>
      </c>
      <c r="AC168" s="59">
        <v>8350000</v>
      </c>
      <c r="AD168" s="60">
        <f t="shared" si="24"/>
        <v>12262.5</v>
      </c>
    </row>
    <row r="169" spans="1:30" x14ac:dyDescent="0.25">
      <c r="A169" s="41">
        <f t="shared" ca="1" si="17"/>
        <v>50877</v>
      </c>
      <c r="B169" s="20">
        <v>163</v>
      </c>
      <c r="C169" s="42">
        <f t="shared" si="18"/>
        <v>0</v>
      </c>
      <c r="D169" s="43">
        <f t="shared" si="23"/>
        <v>2.9000000000000001E-2</v>
      </c>
      <c r="E169" s="43" t="s">
        <v>43</v>
      </c>
      <c r="F169" s="45">
        <f t="shared" si="19"/>
        <v>0</v>
      </c>
      <c r="G169" s="42">
        <f t="shared" ca="1" si="20"/>
        <v>0</v>
      </c>
      <c r="H169" s="25">
        <f t="shared" ca="1" si="21"/>
        <v>0</v>
      </c>
      <c r="I169" s="20">
        <v>0</v>
      </c>
      <c r="J169" s="47">
        <v>0</v>
      </c>
      <c r="L169" s="48">
        <f>ROUND( IF(B169=$D$2,O168,IF(B169&lt;$D$2,IF(AND(E169="T",E168="K2"),SUM($N$6:N168)/($D$2-B169+1),L168),0)),2)</f>
        <v>0</v>
      </c>
      <c r="M169" s="21">
        <f t="shared" ca="1" si="22"/>
        <v>0</v>
      </c>
      <c r="AC169" s="59">
        <v>8400000</v>
      </c>
      <c r="AD169" s="60">
        <f t="shared" si="24"/>
        <v>12300</v>
      </c>
    </row>
    <row r="170" spans="1:30" x14ac:dyDescent="0.25">
      <c r="A170" s="41">
        <f t="shared" ca="1" si="17"/>
        <v>50907</v>
      </c>
      <c r="B170" s="20">
        <v>164</v>
      </c>
      <c r="C170" s="42">
        <f t="shared" si="18"/>
        <v>0</v>
      </c>
      <c r="D170" s="43">
        <f t="shared" si="23"/>
        <v>2.9000000000000001E-2</v>
      </c>
      <c r="E170" s="43" t="s">
        <v>43</v>
      </c>
      <c r="F170" s="45">
        <f t="shared" si="19"/>
        <v>0</v>
      </c>
      <c r="G170" s="42">
        <f t="shared" ca="1" si="20"/>
        <v>0</v>
      </c>
      <c r="H170" s="25">
        <f t="shared" ca="1" si="21"/>
        <v>0</v>
      </c>
      <c r="I170" s="20">
        <v>0</v>
      </c>
      <c r="J170" s="47">
        <v>0</v>
      </c>
      <c r="L170" s="48">
        <f>ROUND( IF(B170=$D$2,O169,IF(B170&lt;$D$2,IF(AND(E170="T",E169="K2"),SUM($N$6:N169)/($D$2-B170+1),L169),0)),2)</f>
        <v>0</v>
      </c>
      <c r="M170" s="21">
        <f t="shared" ca="1" si="22"/>
        <v>0</v>
      </c>
      <c r="AC170" s="59">
        <v>8450000</v>
      </c>
      <c r="AD170" s="60">
        <f t="shared" si="24"/>
        <v>12337.5</v>
      </c>
    </row>
    <row r="171" spans="1:30" x14ac:dyDescent="0.25">
      <c r="A171" s="41">
        <f t="shared" ca="1" si="17"/>
        <v>50938</v>
      </c>
      <c r="B171" s="20">
        <v>165</v>
      </c>
      <c r="C171" s="42">
        <f t="shared" si="18"/>
        <v>0</v>
      </c>
      <c r="D171" s="43">
        <f t="shared" si="23"/>
        <v>2.9000000000000001E-2</v>
      </c>
      <c r="E171" s="43" t="s">
        <v>43</v>
      </c>
      <c r="F171" s="45">
        <f t="shared" si="19"/>
        <v>0</v>
      </c>
      <c r="G171" s="42">
        <f t="shared" ca="1" si="20"/>
        <v>0</v>
      </c>
      <c r="H171" s="25">
        <f t="shared" ca="1" si="21"/>
        <v>0</v>
      </c>
      <c r="I171" s="20">
        <v>0</v>
      </c>
      <c r="J171" s="47">
        <v>0</v>
      </c>
      <c r="L171" s="48">
        <f>ROUND( IF(B171=$D$2,O170,IF(B171&lt;$D$2,IF(AND(E171="T",E170="K2"),SUM($N$6:N170)/($D$2-B171+1),L170),0)),2)</f>
        <v>0</v>
      </c>
      <c r="M171" s="21">
        <f t="shared" ca="1" si="22"/>
        <v>0</v>
      </c>
      <c r="AC171" s="59">
        <v>8500000</v>
      </c>
      <c r="AD171" s="60">
        <f t="shared" si="24"/>
        <v>12375</v>
      </c>
    </row>
    <row r="172" spans="1:30" x14ac:dyDescent="0.25">
      <c r="A172" s="41">
        <f t="shared" ca="1" si="17"/>
        <v>50968</v>
      </c>
      <c r="B172" s="20">
        <v>166</v>
      </c>
      <c r="C172" s="42">
        <f t="shared" si="18"/>
        <v>0</v>
      </c>
      <c r="D172" s="43">
        <f t="shared" si="23"/>
        <v>2.9000000000000001E-2</v>
      </c>
      <c r="E172" s="43" t="s">
        <v>43</v>
      </c>
      <c r="F172" s="45">
        <f t="shared" si="19"/>
        <v>0</v>
      </c>
      <c r="G172" s="42">
        <f t="shared" ca="1" si="20"/>
        <v>0</v>
      </c>
      <c r="H172" s="25">
        <f t="shared" ca="1" si="21"/>
        <v>0</v>
      </c>
      <c r="I172" s="20">
        <v>0</v>
      </c>
      <c r="J172" s="47">
        <v>0</v>
      </c>
      <c r="L172" s="48">
        <f>ROUND( IF(B172=$D$2,O171,IF(B172&lt;$D$2,IF(AND(E172="T",E171="K2"),SUM($N$6:N171)/($D$2-B172+1),L171),0)),2)</f>
        <v>0</v>
      </c>
      <c r="M172" s="21">
        <f t="shared" ca="1" si="22"/>
        <v>0</v>
      </c>
      <c r="AC172" s="59">
        <v>8550000</v>
      </c>
      <c r="AD172" s="60">
        <f>(65000+(AC172-5000000)*0.5%)*15%</f>
        <v>12412.5</v>
      </c>
    </row>
    <row r="173" spans="1:30" x14ac:dyDescent="0.25">
      <c r="A173" s="41">
        <f t="shared" ca="1" si="17"/>
        <v>50999</v>
      </c>
      <c r="B173" s="20">
        <v>167</v>
      </c>
      <c r="C173" s="42">
        <f t="shared" si="18"/>
        <v>0</v>
      </c>
      <c r="D173" s="43">
        <f t="shared" si="23"/>
        <v>2.9000000000000001E-2</v>
      </c>
      <c r="E173" s="43" t="s">
        <v>43</v>
      </c>
      <c r="F173" s="45">
        <f t="shared" si="19"/>
        <v>0</v>
      </c>
      <c r="G173" s="42">
        <f t="shared" ca="1" si="20"/>
        <v>0</v>
      </c>
      <c r="H173" s="25">
        <f t="shared" ca="1" si="21"/>
        <v>0</v>
      </c>
      <c r="I173" s="20">
        <v>0</v>
      </c>
      <c r="J173" s="47">
        <v>0</v>
      </c>
      <c r="L173" s="48">
        <f>ROUND( IF(B173=$D$2,O172,IF(B173&lt;$D$2,IF(AND(E173="T",E172="K2"),SUM($N$6:N172)/($D$2-B173+1),L172),0)),2)</f>
        <v>0</v>
      </c>
      <c r="M173" s="21">
        <f t="shared" ca="1" si="22"/>
        <v>0</v>
      </c>
      <c r="AC173" s="59">
        <v>8600000</v>
      </c>
      <c r="AD173" s="60">
        <f t="shared" si="24"/>
        <v>12450</v>
      </c>
    </row>
    <row r="174" spans="1:30" x14ac:dyDescent="0.25">
      <c r="A174" s="41">
        <f t="shared" ca="1" si="17"/>
        <v>51030</v>
      </c>
      <c r="B174" s="20">
        <v>168</v>
      </c>
      <c r="C174" s="42">
        <f t="shared" si="18"/>
        <v>0</v>
      </c>
      <c r="D174" s="43">
        <f t="shared" si="23"/>
        <v>2.9000000000000001E-2</v>
      </c>
      <c r="E174" s="43" t="s">
        <v>43</v>
      </c>
      <c r="F174" s="45">
        <f t="shared" si="19"/>
        <v>0</v>
      </c>
      <c r="G174" s="42">
        <f t="shared" ca="1" si="20"/>
        <v>0</v>
      </c>
      <c r="H174" s="25">
        <f t="shared" ca="1" si="21"/>
        <v>0</v>
      </c>
      <c r="I174" s="20">
        <v>0</v>
      </c>
      <c r="J174" s="47">
        <v>0</v>
      </c>
      <c r="L174" s="48">
        <f>ROUND( IF(B174=$D$2,O173,IF(B174&lt;$D$2,IF(AND(E174="T",E173="K2"),SUM($N$6:N173)/($D$2-B174+1),L173),0)),2)</f>
        <v>0</v>
      </c>
      <c r="M174" s="21">
        <f t="shared" ca="1" si="22"/>
        <v>0</v>
      </c>
      <c r="AC174" s="59">
        <v>8650000</v>
      </c>
      <c r="AD174" s="60">
        <f t="shared" si="24"/>
        <v>12487.5</v>
      </c>
    </row>
    <row r="175" spans="1:30" x14ac:dyDescent="0.25">
      <c r="A175" s="41">
        <f t="shared" ca="1" si="17"/>
        <v>51060</v>
      </c>
      <c r="B175" s="20">
        <v>169</v>
      </c>
      <c r="C175" s="42">
        <f t="shared" si="18"/>
        <v>0</v>
      </c>
      <c r="D175" s="43">
        <f t="shared" si="23"/>
        <v>2.9000000000000001E-2</v>
      </c>
      <c r="E175" s="43" t="s">
        <v>43</v>
      </c>
      <c r="F175" s="45">
        <f t="shared" si="19"/>
        <v>0</v>
      </c>
      <c r="G175" s="42">
        <f t="shared" ca="1" si="20"/>
        <v>0</v>
      </c>
      <c r="H175" s="25">
        <f t="shared" ca="1" si="21"/>
        <v>0</v>
      </c>
      <c r="I175" s="20">
        <v>0</v>
      </c>
      <c r="J175" s="47">
        <v>0</v>
      </c>
      <c r="L175" s="48">
        <f>ROUND( IF(B175=$D$2,O174,IF(B175&lt;$D$2,IF(AND(E175="T",E174="K2"),SUM($N$6:N174)/($D$2-B175+1),L174),0)),2)</f>
        <v>0</v>
      </c>
      <c r="M175" s="21">
        <f t="shared" ca="1" si="22"/>
        <v>0</v>
      </c>
      <c r="AC175" s="59">
        <v>8700000</v>
      </c>
      <c r="AD175" s="60">
        <f t="shared" si="24"/>
        <v>12525</v>
      </c>
    </row>
    <row r="176" spans="1:30" x14ac:dyDescent="0.25">
      <c r="A176" s="41">
        <f t="shared" ca="1" si="17"/>
        <v>51091</v>
      </c>
      <c r="B176" s="20">
        <v>170</v>
      </c>
      <c r="C176" s="42">
        <f t="shared" si="18"/>
        <v>0</v>
      </c>
      <c r="D176" s="43">
        <f t="shared" si="23"/>
        <v>2.9000000000000001E-2</v>
      </c>
      <c r="E176" s="43" t="s">
        <v>43</v>
      </c>
      <c r="F176" s="45">
        <f t="shared" si="19"/>
        <v>0</v>
      </c>
      <c r="G176" s="42">
        <f t="shared" ca="1" si="20"/>
        <v>0</v>
      </c>
      <c r="H176" s="25">
        <f t="shared" ca="1" si="21"/>
        <v>0</v>
      </c>
      <c r="I176" s="20">
        <v>0</v>
      </c>
      <c r="J176" s="47">
        <v>0</v>
      </c>
      <c r="L176" s="48">
        <f>ROUND( IF(B176=$D$2,O175,IF(B176&lt;$D$2,IF(AND(E176="T",E175="K2"),SUM($N$6:N175)/($D$2-B176+1),L175),0)),2)</f>
        <v>0</v>
      </c>
      <c r="M176" s="21">
        <f t="shared" ca="1" si="22"/>
        <v>0</v>
      </c>
      <c r="AC176" s="59">
        <v>8750000</v>
      </c>
      <c r="AD176" s="60">
        <f t="shared" si="24"/>
        <v>12562.5</v>
      </c>
    </row>
    <row r="177" spans="1:30" x14ac:dyDescent="0.25">
      <c r="A177" s="41">
        <f t="shared" ca="1" si="17"/>
        <v>51121</v>
      </c>
      <c r="B177" s="20">
        <v>171</v>
      </c>
      <c r="C177" s="42">
        <f t="shared" si="18"/>
        <v>0</v>
      </c>
      <c r="D177" s="43">
        <f t="shared" si="23"/>
        <v>2.9000000000000001E-2</v>
      </c>
      <c r="E177" s="43" t="s">
        <v>43</v>
      </c>
      <c r="F177" s="45">
        <f t="shared" si="19"/>
        <v>0</v>
      </c>
      <c r="G177" s="42">
        <f t="shared" ca="1" si="20"/>
        <v>0</v>
      </c>
      <c r="H177" s="25">
        <f t="shared" ca="1" si="21"/>
        <v>0</v>
      </c>
      <c r="I177" s="20">
        <v>0</v>
      </c>
      <c r="J177" s="47">
        <v>0</v>
      </c>
      <c r="L177" s="48">
        <f>ROUND( IF(B177=$D$2,O176,IF(B177&lt;$D$2,IF(AND(E177="T",E176="K2"),SUM($N$6:N176)/($D$2-B177+1),L176),0)),2)</f>
        <v>0</v>
      </c>
      <c r="M177" s="21">
        <f t="shared" ca="1" si="22"/>
        <v>0</v>
      </c>
      <c r="AC177" s="59">
        <v>8800000</v>
      </c>
      <c r="AD177" s="60">
        <f t="shared" si="24"/>
        <v>12600</v>
      </c>
    </row>
    <row r="178" spans="1:30" x14ac:dyDescent="0.25">
      <c r="A178" s="41">
        <f t="shared" ca="1" si="17"/>
        <v>51152</v>
      </c>
      <c r="B178" s="20">
        <v>172</v>
      </c>
      <c r="C178" s="42">
        <f t="shared" si="18"/>
        <v>0</v>
      </c>
      <c r="D178" s="43">
        <f t="shared" si="23"/>
        <v>2.9000000000000001E-2</v>
      </c>
      <c r="E178" s="43" t="s">
        <v>43</v>
      </c>
      <c r="F178" s="45">
        <f t="shared" si="19"/>
        <v>0</v>
      </c>
      <c r="G178" s="42">
        <f t="shared" ca="1" si="20"/>
        <v>0</v>
      </c>
      <c r="H178" s="25">
        <f t="shared" ca="1" si="21"/>
        <v>0</v>
      </c>
      <c r="I178" s="20">
        <v>0</v>
      </c>
      <c r="J178" s="47">
        <v>0</v>
      </c>
      <c r="L178" s="48">
        <f>ROUND( IF(B178=$D$2,O177,IF(B178&lt;$D$2,IF(AND(E178="T",E177="K2"),SUM($N$6:N177)/($D$2-B178+1),L177),0)),2)</f>
        <v>0</v>
      </c>
      <c r="M178" s="21">
        <f t="shared" ca="1" si="22"/>
        <v>0</v>
      </c>
      <c r="AC178" s="59">
        <v>8850000</v>
      </c>
      <c r="AD178" s="60">
        <f t="shared" si="24"/>
        <v>12637.5</v>
      </c>
    </row>
    <row r="179" spans="1:30" x14ac:dyDescent="0.25">
      <c r="A179" s="41">
        <f t="shared" ca="1" si="17"/>
        <v>51183</v>
      </c>
      <c r="B179" s="20">
        <v>173</v>
      </c>
      <c r="C179" s="42">
        <f t="shared" si="18"/>
        <v>0</v>
      </c>
      <c r="D179" s="43">
        <f t="shared" si="23"/>
        <v>2.9000000000000001E-2</v>
      </c>
      <c r="E179" s="43" t="s">
        <v>43</v>
      </c>
      <c r="F179" s="45">
        <f t="shared" si="19"/>
        <v>0</v>
      </c>
      <c r="G179" s="42">
        <f t="shared" ca="1" si="20"/>
        <v>0</v>
      </c>
      <c r="H179" s="25">
        <f t="shared" ca="1" si="21"/>
        <v>0</v>
      </c>
      <c r="I179" s="20">
        <v>0</v>
      </c>
      <c r="J179" s="47">
        <v>0</v>
      </c>
      <c r="L179" s="48">
        <f>ROUND( IF(B179=$D$2,O178,IF(B179&lt;$D$2,IF(AND(E179="T",E178="K2"),SUM($N$6:N178)/($D$2-B179+1),L178),0)),2)</f>
        <v>0</v>
      </c>
      <c r="M179" s="21">
        <f t="shared" ca="1" si="22"/>
        <v>0</v>
      </c>
      <c r="AC179" s="59">
        <v>8900000</v>
      </c>
      <c r="AD179" s="60">
        <f t="shared" si="24"/>
        <v>12675</v>
      </c>
    </row>
    <row r="180" spans="1:30" x14ac:dyDescent="0.25">
      <c r="A180" s="41">
        <f t="shared" ca="1" si="17"/>
        <v>51212</v>
      </c>
      <c r="B180" s="20">
        <v>174</v>
      </c>
      <c r="C180" s="42">
        <f t="shared" si="18"/>
        <v>0</v>
      </c>
      <c r="D180" s="43">
        <f t="shared" si="23"/>
        <v>2.9000000000000001E-2</v>
      </c>
      <c r="E180" s="43" t="s">
        <v>43</v>
      </c>
      <c r="F180" s="45">
        <f t="shared" si="19"/>
        <v>0</v>
      </c>
      <c r="G180" s="42">
        <f t="shared" ca="1" si="20"/>
        <v>0</v>
      </c>
      <c r="H180" s="25">
        <f t="shared" ca="1" si="21"/>
        <v>0</v>
      </c>
      <c r="I180" s="20">
        <v>0</v>
      </c>
      <c r="J180" s="47">
        <v>0</v>
      </c>
      <c r="L180" s="48">
        <f>ROUND( IF(B180=$D$2,O179,IF(B180&lt;$D$2,IF(AND(E180="T",E179="K2"),SUM($N$6:N179)/($D$2-B180+1),L179),0)),2)</f>
        <v>0</v>
      </c>
      <c r="M180" s="21">
        <f t="shared" ca="1" si="22"/>
        <v>0</v>
      </c>
      <c r="AC180" s="59">
        <v>8950000</v>
      </c>
      <c r="AD180" s="60">
        <f t="shared" si="24"/>
        <v>12712.5</v>
      </c>
    </row>
    <row r="181" spans="1:30" x14ac:dyDescent="0.25">
      <c r="A181" s="41">
        <f t="shared" ca="1" si="17"/>
        <v>51243</v>
      </c>
      <c r="B181" s="20">
        <v>175</v>
      </c>
      <c r="C181" s="42">
        <f t="shared" si="18"/>
        <v>0</v>
      </c>
      <c r="D181" s="43">
        <f t="shared" si="23"/>
        <v>2.9000000000000001E-2</v>
      </c>
      <c r="E181" s="43" t="s">
        <v>43</v>
      </c>
      <c r="F181" s="45">
        <f t="shared" si="19"/>
        <v>0</v>
      </c>
      <c r="G181" s="42">
        <f t="shared" ca="1" si="20"/>
        <v>0</v>
      </c>
      <c r="H181" s="25">
        <f t="shared" ca="1" si="21"/>
        <v>0</v>
      </c>
      <c r="I181" s="20">
        <v>0</v>
      </c>
      <c r="J181" s="47">
        <v>0</v>
      </c>
      <c r="L181" s="48">
        <f>ROUND( IF(B181=$D$2,O180,IF(B181&lt;$D$2,IF(AND(E181="T",E180="K2"),SUM($N$6:N180)/($D$2-B181+1),L180),0)),2)</f>
        <v>0</v>
      </c>
      <c r="M181" s="21">
        <f t="shared" ca="1" si="22"/>
        <v>0</v>
      </c>
      <c r="AC181" s="59">
        <v>9000000</v>
      </c>
      <c r="AD181" s="60">
        <f t="shared" si="24"/>
        <v>12750</v>
      </c>
    </row>
    <row r="182" spans="1:30" x14ac:dyDescent="0.25">
      <c r="A182" s="41">
        <f t="shared" ca="1" si="17"/>
        <v>51273</v>
      </c>
      <c r="B182" s="20">
        <v>176</v>
      </c>
      <c r="C182" s="42">
        <f t="shared" si="18"/>
        <v>0</v>
      </c>
      <c r="D182" s="43">
        <f t="shared" si="23"/>
        <v>2.9000000000000001E-2</v>
      </c>
      <c r="E182" s="43" t="s">
        <v>43</v>
      </c>
      <c r="F182" s="45">
        <f t="shared" si="19"/>
        <v>0</v>
      </c>
      <c r="G182" s="42">
        <f t="shared" ca="1" si="20"/>
        <v>0</v>
      </c>
      <c r="H182" s="25">
        <f t="shared" ca="1" si="21"/>
        <v>0</v>
      </c>
      <c r="I182" s="20">
        <v>0</v>
      </c>
      <c r="J182" s="47">
        <v>0</v>
      </c>
      <c r="L182" s="48">
        <f>ROUND( IF(B182=$D$2,O181,IF(B182&lt;$D$2,IF(AND(E182="T",E181="K2"),SUM($N$6:N181)/($D$2-B182+1),L181),0)),2)</f>
        <v>0</v>
      </c>
      <c r="M182" s="21">
        <f t="shared" ca="1" si="22"/>
        <v>0</v>
      </c>
      <c r="AC182" s="59">
        <v>9050000</v>
      </c>
      <c r="AD182" s="60">
        <f t="shared" si="24"/>
        <v>12787.5</v>
      </c>
    </row>
    <row r="183" spans="1:30" x14ac:dyDescent="0.25">
      <c r="A183" s="41">
        <f t="shared" ca="1" si="17"/>
        <v>51304</v>
      </c>
      <c r="B183" s="20">
        <v>177</v>
      </c>
      <c r="C183" s="42">
        <f t="shared" si="18"/>
        <v>0</v>
      </c>
      <c r="D183" s="43">
        <f t="shared" si="23"/>
        <v>2.9000000000000001E-2</v>
      </c>
      <c r="E183" s="43" t="s">
        <v>43</v>
      </c>
      <c r="F183" s="45">
        <f t="shared" si="19"/>
        <v>0</v>
      </c>
      <c r="G183" s="42">
        <f t="shared" ca="1" si="20"/>
        <v>0</v>
      </c>
      <c r="H183" s="25">
        <f t="shared" ca="1" si="21"/>
        <v>0</v>
      </c>
      <c r="I183" s="20">
        <v>0</v>
      </c>
      <c r="J183" s="47">
        <v>0</v>
      </c>
      <c r="L183" s="48">
        <f>ROUND( IF(B183=$D$2,O182,IF(B183&lt;$D$2,IF(AND(E183="T",E182="K2"),SUM($N$6:N182)/($D$2-B183+1),L182),0)),2)</f>
        <v>0</v>
      </c>
      <c r="M183" s="21">
        <f t="shared" ca="1" si="22"/>
        <v>0</v>
      </c>
      <c r="AC183" s="59">
        <v>9100000</v>
      </c>
      <c r="AD183" s="60">
        <f t="shared" si="24"/>
        <v>12825</v>
      </c>
    </row>
    <row r="184" spans="1:30" x14ac:dyDescent="0.25">
      <c r="A184" s="41">
        <f t="shared" ca="1" si="17"/>
        <v>51334</v>
      </c>
      <c r="B184" s="20">
        <v>178</v>
      </c>
      <c r="C184" s="42">
        <f t="shared" si="18"/>
        <v>0</v>
      </c>
      <c r="D184" s="43">
        <f t="shared" si="23"/>
        <v>2.9000000000000001E-2</v>
      </c>
      <c r="E184" s="43" t="s">
        <v>43</v>
      </c>
      <c r="F184" s="45">
        <f t="shared" si="19"/>
        <v>0</v>
      </c>
      <c r="G184" s="42">
        <f t="shared" ca="1" si="20"/>
        <v>0</v>
      </c>
      <c r="H184" s="25">
        <f t="shared" ca="1" si="21"/>
        <v>0</v>
      </c>
      <c r="I184" s="20">
        <v>0</v>
      </c>
      <c r="J184" s="47">
        <v>0</v>
      </c>
      <c r="L184" s="48">
        <f>ROUND( IF(B184=$D$2,O183,IF(B184&lt;$D$2,IF(AND(E184="T",E183="K2"),SUM($N$6:N183)/($D$2-B184+1),L183),0)),2)</f>
        <v>0</v>
      </c>
      <c r="M184" s="21">
        <f t="shared" ca="1" si="22"/>
        <v>0</v>
      </c>
      <c r="AC184" s="59">
        <v>9150000</v>
      </c>
      <c r="AD184" s="60">
        <f t="shared" si="24"/>
        <v>12862.5</v>
      </c>
    </row>
    <row r="185" spans="1:30" x14ac:dyDescent="0.25">
      <c r="A185" s="41">
        <f t="shared" ca="1" si="17"/>
        <v>51365</v>
      </c>
      <c r="B185" s="20">
        <v>179</v>
      </c>
      <c r="C185" s="42">
        <f t="shared" si="18"/>
        <v>0</v>
      </c>
      <c r="D185" s="43">
        <f t="shared" si="23"/>
        <v>2.9000000000000001E-2</v>
      </c>
      <c r="E185" s="43" t="s">
        <v>43</v>
      </c>
      <c r="F185" s="45">
        <f t="shared" si="19"/>
        <v>0</v>
      </c>
      <c r="G185" s="42">
        <f t="shared" ca="1" si="20"/>
        <v>0</v>
      </c>
      <c r="H185" s="25">
        <f t="shared" ca="1" si="21"/>
        <v>0</v>
      </c>
      <c r="I185" s="20">
        <v>0</v>
      </c>
      <c r="J185" s="47">
        <v>0</v>
      </c>
      <c r="L185" s="48">
        <f>ROUND( IF(B185=$D$2,O184,IF(B185&lt;$D$2,IF(AND(E185="T",E184="K2"),SUM($N$6:N184)/($D$2-B185+1),L184),0)),2)</f>
        <v>0</v>
      </c>
      <c r="M185" s="21">
        <f t="shared" ca="1" si="22"/>
        <v>0</v>
      </c>
      <c r="AC185" s="59">
        <v>9200000</v>
      </c>
      <c r="AD185" s="60">
        <f t="shared" si="24"/>
        <v>12900</v>
      </c>
    </row>
    <row r="186" spans="1:30" x14ac:dyDescent="0.25">
      <c r="A186" s="41">
        <f t="shared" ca="1" si="17"/>
        <v>51396</v>
      </c>
      <c r="B186" s="20">
        <v>180</v>
      </c>
      <c r="C186" s="42">
        <f t="shared" si="18"/>
        <v>0</v>
      </c>
      <c r="D186" s="43">
        <f t="shared" si="23"/>
        <v>2.9000000000000001E-2</v>
      </c>
      <c r="E186" s="43" t="s">
        <v>43</v>
      </c>
      <c r="F186" s="45">
        <f t="shared" si="19"/>
        <v>0</v>
      </c>
      <c r="G186" s="42">
        <f t="shared" ca="1" si="20"/>
        <v>0</v>
      </c>
      <c r="H186" s="25">
        <f t="shared" ca="1" si="21"/>
        <v>0</v>
      </c>
      <c r="I186" s="20">
        <v>0</v>
      </c>
      <c r="J186" s="47">
        <v>0</v>
      </c>
      <c r="L186" s="48">
        <f>ROUND( IF(B186=$D$2,O185,IF(B186&lt;$D$2,IF(AND(E186="T",E185="K2"),SUM($N$6:N185)/($D$2-B186+1),L185),0)),2)</f>
        <v>0</v>
      </c>
      <c r="M186" s="21">
        <f t="shared" ca="1" si="22"/>
        <v>0</v>
      </c>
      <c r="AC186" s="59">
        <v>9250000</v>
      </c>
      <c r="AD186" s="60">
        <f t="shared" si="24"/>
        <v>12937.5</v>
      </c>
    </row>
    <row r="187" spans="1:30" x14ac:dyDescent="0.25">
      <c r="A187" s="41">
        <f t="shared" ca="1" si="17"/>
        <v>51426</v>
      </c>
      <c r="B187" s="20">
        <v>181</v>
      </c>
      <c r="C187" s="42">
        <f t="shared" si="18"/>
        <v>0</v>
      </c>
      <c r="D187" s="43">
        <f t="shared" si="23"/>
        <v>2.9000000000000001E-2</v>
      </c>
      <c r="E187" s="43" t="s">
        <v>43</v>
      </c>
      <c r="F187" s="45">
        <f t="shared" si="19"/>
        <v>0</v>
      </c>
      <c r="G187" s="42">
        <f t="shared" ca="1" si="20"/>
        <v>0</v>
      </c>
      <c r="H187" s="25">
        <f t="shared" ca="1" si="21"/>
        <v>0</v>
      </c>
      <c r="I187" s="20">
        <v>0</v>
      </c>
      <c r="J187" s="47">
        <v>0</v>
      </c>
      <c r="L187" s="48">
        <f>ROUND( IF(B187=$D$2,O186,IF(B187&lt;$D$2,IF(AND(E187="T",E186="K2"),SUM($N$6:N186)/($D$2-B187+1),L186),0)),2)</f>
        <v>0</v>
      </c>
      <c r="M187" s="21">
        <f t="shared" ca="1" si="22"/>
        <v>0</v>
      </c>
      <c r="AC187" s="59">
        <v>9300000</v>
      </c>
      <c r="AD187" s="60">
        <f t="shared" si="24"/>
        <v>12975</v>
      </c>
    </row>
    <row r="188" spans="1:30" x14ac:dyDescent="0.25">
      <c r="A188" s="41">
        <f t="shared" ca="1" si="17"/>
        <v>51457</v>
      </c>
      <c r="B188" s="20">
        <v>182</v>
      </c>
      <c r="C188" s="42">
        <f t="shared" si="18"/>
        <v>0</v>
      </c>
      <c r="D188" s="43">
        <f t="shared" si="23"/>
        <v>2.9000000000000001E-2</v>
      </c>
      <c r="E188" s="43" t="s">
        <v>43</v>
      </c>
      <c r="F188" s="45">
        <f t="shared" si="19"/>
        <v>0</v>
      </c>
      <c r="G188" s="42">
        <f t="shared" ca="1" si="20"/>
        <v>0</v>
      </c>
      <c r="H188" s="25">
        <f t="shared" ca="1" si="21"/>
        <v>0</v>
      </c>
      <c r="I188" s="20">
        <v>0</v>
      </c>
      <c r="J188" s="47">
        <v>0</v>
      </c>
      <c r="L188" s="48">
        <f>ROUND( IF(B188=$D$2,O187,IF(B188&lt;$D$2,IF(AND(E188="T",E187="K2"),SUM($N$6:N187)/($D$2-B188+1),L187),0)),2)</f>
        <v>0</v>
      </c>
      <c r="M188" s="21">
        <f t="shared" ca="1" si="22"/>
        <v>0</v>
      </c>
      <c r="AC188" s="59">
        <v>9350000</v>
      </c>
      <c r="AD188" s="60">
        <f t="shared" si="24"/>
        <v>13012.5</v>
      </c>
    </row>
    <row r="189" spans="1:30" x14ac:dyDescent="0.25">
      <c r="A189" s="41">
        <f t="shared" ca="1" si="17"/>
        <v>51487</v>
      </c>
      <c r="B189" s="20">
        <v>183</v>
      </c>
      <c r="C189" s="42">
        <f t="shared" si="18"/>
        <v>0</v>
      </c>
      <c r="D189" s="43">
        <f t="shared" si="23"/>
        <v>2.9000000000000001E-2</v>
      </c>
      <c r="E189" s="43" t="s">
        <v>43</v>
      </c>
      <c r="F189" s="45">
        <f t="shared" si="19"/>
        <v>0</v>
      </c>
      <c r="G189" s="42">
        <f t="shared" ca="1" si="20"/>
        <v>0</v>
      </c>
      <c r="H189" s="25">
        <f t="shared" ca="1" si="21"/>
        <v>0</v>
      </c>
      <c r="I189" s="20">
        <v>0</v>
      </c>
      <c r="J189" s="47">
        <v>0</v>
      </c>
      <c r="L189" s="48">
        <f>ROUND( IF(B189=$D$2,O188,IF(B189&lt;$D$2,IF(AND(E189="T",E188="K2"),SUM($N$6:N188)/($D$2-B189+1),L188),0)),2)</f>
        <v>0</v>
      </c>
      <c r="M189" s="21">
        <f t="shared" ca="1" si="22"/>
        <v>0</v>
      </c>
      <c r="AC189" s="59">
        <v>9400000</v>
      </c>
      <c r="AD189" s="60">
        <f t="shared" si="24"/>
        <v>13050</v>
      </c>
    </row>
    <row r="190" spans="1:30" x14ac:dyDescent="0.25">
      <c r="A190" s="41">
        <f t="shared" ca="1" si="17"/>
        <v>51518</v>
      </c>
      <c r="B190" s="20">
        <v>184</v>
      </c>
      <c r="C190" s="42">
        <f t="shared" si="18"/>
        <v>0</v>
      </c>
      <c r="D190" s="43">
        <f t="shared" si="23"/>
        <v>2.9000000000000001E-2</v>
      </c>
      <c r="E190" s="43" t="s">
        <v>43</v>
      </c>
      <c r="F190" s="45">
        <f t="shared" si="19"/>
        <v>0</v>
      </c>
      <c r="G190" s="42">
        <f t="shared" ca="1" si="20"/>
        <v>0</v>
      </c>
      <c r="H190" s="25">
        <f t="shared" ca="1" si="21"/>
        <v>0</v>
      </c>
      <c r="I190" s="20">
        <v>0</v>
      </c>
      <c r="J190" s="47">
        <v>0</v>
      </c>
      <c r="L190" s="48">
        <f>ROUND( IF(B190=$D$2,O189,IF(B190&lt;$D$2,IF(AND(E190="T",E189="K2"),SUM($N$6:N189)/($D$2-B190+1),L189),0)),2)</f>
        <v>0</v>
      </c>
      <c r="M190" s="21">
        <f t="shared" ca="1" si="22"/>
        <v>0</v>
      </c>
      <c r="AC190" s="59">
        <v>9450000</v>
      </c>
      <c r="AD190" s="60">
        <f t="shared" si="24"/>
        <v>13087.5</v>
      </c>
    </row>
    <row r="191" spans="1:30" x14ac:dyDescent="0.25">
      <c r="A191" s="41">
        <f t="shared" ca="1" si="17"/>
        <v>51549</v>
      </c>
      <c r="B191" s="20">
        <v>185</v>
      </c>
      <c r="C191" s="42">
        <f t="shared" si="18"/>
        <v>0</v>
      </c>
      <c r="D191" s="43">
        <f t="shared" si="23"/>
        <v>2.9000000000000001E-2</v>
      </c>
      <c r="E191" s="43" t="s">
        <v>43</v>
      </c>
      <c r="F191" s="45">
        <f t="shared" si="19"/>
        <v>0</v>
      </c>
      <c r="G191" s="42">
        <f t="shared" ca="1" si="20"/>
        <v>0</v>
      </c>
      <c r="H191" s="25">
        <f t="shared" ca="1" si="21"/>
        <v>0</v>
      </c>
      <c r="I191" s="20">
        <v>0</v>
      </c>
      <c r="J191" s="47">
        <v>0</v>
      </c>
      <c r="L191" s="48">
        <f>ROUND( IF(B191=$D$2,O190,IF(B191&lt;$D$2,IF(AND(E191="T",E190="K2"),SUM($N$6:N190)/($D$2-B191+1),L190),0)),2)</f>
        <v>0</v>
      </c>
      <c r="M191" s="21">
        <f t="shared" ca="1" si="22"/>
        <v>0</v>
      </c>
      <c r="AC191" s="59">
        <v>9500000</v>
      </c>
      <c r="AD191" s="60">
        <f t="shared" si="24"/>
        <v>13125</v>
      </c>
    </row>
    <row r="192" spans="1:30" x14ac:dyDescent="0.25">
      <c r="A192" s="41">
        <f t="shared" ca="1" si="17"/>
        <v>51577</v>
      </c>
      <c r="B192" s="20">
        <v>186</v>
      </c>
      <c r="C192" s="42">
        <f t="shared" si="18"/>
        <v>0</v>
      </c>
      <c r="D192" s="43">
        <f t="shared" si="23"/>
        <v>2.9000000000000001E-2</v>
      </c>
      <c r="E192" s="43" t="s">
        <v>43</v>
      </c>
      <c r="F192" s="45">
        <f t="shared" si="19"/>
        <v>0</v>
      </c>
      <c r="G192" s="42">
        <f t="shared" ca="1" si="20"/>
        <v>0</v>
      </c>
      <c r="H192" s="25">
        <f t="shared" ca="1" si="21"/>
        <v>0</v>
      </c>
      <c r="I192" s="20">
        <v>0</v>
      </c>
      <c r="J192" s="47">
        <v>0</v>
      </c>
      <c r="L192" s="48">
        <f>ROUND( IF(B192=$D$2,O191,IF(B192&lt;$D$2,IF(AND(E192="T",E191="K2"),SUM($N$6:N191)/($D$2-B192+1),L191),0)),2)</f>
        <v>0</v>
      </c>
      <c r="M192" s="21">
        <f t="shared" ca="1" si="22"/>
        <v>0</v>
      </c>
      <c r="AC192" s="59">
        <v>9550000</v>
      </c>
      <c r="AD192" s="60">
        <f t="shared" si="24"/>
        <v>13162.5</v>
      </c>
    </row>
    <row r="193" spans="1:30" x14ac:dyDescent="0.25">
      <c r="A193" s="41">
        <f t="shared" ca="1" si="17"/>
        <v>51608</v>
      </c>
      <c r="B193" s="20">
        <v>187</v>
      </c>
      <c r="C193" s="42">
        <f t="shared" si="18"/>
        <v>0</v>
      </c>
      <c r="D193" s="43">
        <f t="shared" si="23"/>
        <v>2.9000000000000001E-2</v>
      </c>
      <c r="E193" s="43" t="s">
        <v>43</v>
      </c>
      <c r="F193" s="45">
        <f t="shared" si="19"/>
        <v>0</v>
      </c>
      <c r="G193" s="42">
        <f t="shared" ca="1" si="20"/>
        <v>0</v>
      </c>
      <c r="H193" s="25">
        <f t="shared" ca="1" si="21"/>
        <v>0</v>
      </c>
      <c r="I193" s="20">
        <v>0</v>
      </c>
      <c r="J193" s="47">
        <v>0</v>
      </c>
      <c r="L193" s="48">
        <f>ROUND( IF(B193=$D$2,O192,IF(B193&lt;$D$2,IF(AND(E193="T",E192="K2"),SUM($N$6:N192)/($D$2-B193+1),L192),0)),2)</f>
        <v>0</v>
      </c>
      <c r="M193" s="21">
        <f t="shared" ca="1" si="22"/>
        <v>0</v>
      </c>
      <c r="AC193" s="59">
        <v>9600000</v>
      </c>
      <c r="AD193" s="60">
        <f t="shared" si="24"/>
        <v>13200</v>
      </c>
    </row>
    <row r="194" spans="1:30" x14ac:dyDescent="0.25">
      <c r="A194" s="41">
        <f t="shared" ca="1" si="17"/>
        <v>51638</v>
      </c>
      <c r="B194" s="20">
        <v>188</v>
      </c>
      <c r="C194" s="42">
        <f t="shared" si="18"/>
        <v>0</v>
      </c>
      <c r="D194" s="43">
        <f t="shared" si="23"/>
        <v>2.9000000000000001E-2</v>
      </c>
      <c r="E194" s="43" t="s">
        <v>43</v>
      </c>
      <c r="F194" s="45">
        <f t="shared" si="19"/>
        <v>0</v>
      </c>
      <c r="G194" s="42">
        <f t="shared" ca="1" si="20"/>
        <v>0</v>
      </c>
      <c r="H194" s="25">
        <f t="shared" ca="1" si="21"/>
        <v>0</v>
      </c>
      <c r="I194" s="20">
        <v>0</v>
      </c>
      <c r="J194" s="47">
        <v>0</v>
      </c>
      <c r="L194" s="48">
        <f>ROUND( IF(B194=$D$2,O193,IF(B194&lt;$D$2,IF(AND(E194="T",E193="K2"),SUM($N$6:N193)/($D$2-B194+1),L193),0)),2)</f>
        <v>0</v>
      </c>
      <c r="M194" s="21">
        <f t="shared" ca="1" si="22"/>
        <v>0</v>
      </c>
      <c r="AC194" s="59">
        <v>9650000</v>
      </c>
      <c r="AD194" s="60">
        <f t="shared" si="24"/>
        <v>13237.5</v>
      </c>
    </row>
    <row r="195" spans="1:30" x14ac:dyDescent="0.25">
      <c r="A195" s="41">
        <f t="shared" ca="1" si="17"/>
        <v>51669</v>
      </c>
      <c r="B195" s="20">
        <v>189</v>
      </c>
      <c r="C195" s="42">
        <f t="shared" si="18"/>
        <v>0</v>
      </c>
      <c r="D195" s="43">
        <f t="shared" si="23"/>
        <v>2.9000000000000001E-2</v>
      </c>
      <c r="E195" s="43" t="s">
        <v>43</v>
      </c>
      <c r="F195" s="45">
        <f t="shared" si="19"/>
        <v>0</v>
      </c>
      <c r="G195" s="42">
        <f t="shared" ca="1" si="20"/>
        <v>0</v>
      </c>
      <c r="H195" s="25">
        <f t="shared" ca="1" si="21"/>
        <v>0</v>
      </c>
      <c r="I195" s="20">
        <v>0</v>
      </c>
      <c r="J195" s="47">
        <v>0</v>
      </c>
      <c r="L195" s="48">
        <f>ROUND( IF(B195=$D$2,O194,IF(B195&lt;$D$2,IF(AND(E195="T",E194="K2"),SUM($N$6:N194)/($D$2-B195+1),L194),0)),2)</f>
        <v>0</v>
      </c>
      <c r="M195" s="21">
        <f t="shared" ca="1" si="22"/>
        <v>0</v>
      </c>
      <c r="AC195" s="59">
        <v>9700000</v>
      </c>
      <c r="AD195" s="60">
        <f t="shared" si="24"/>
        <v>13275</v>
      </c>
    </row>
    <row r="196" spans="1:30" x14ac:dyDescent="0.25">
      <c r="A196" s="41">
        <f t="shared" ca="1" si="17"/>
        <v>51699</v>
      </c>
      <c r="B196" s="20">
        <v>190</v>
      </c>
      <c r="C196" s="42">
        <f t="shared" si="18"/>
        <v>0</v>
      </c>
      <c r="D196" s="43">
        <f t="shared" si="23"/>
        <v>2.9000000000000001E-2</v>
      </c>
      <c r="E196" s="43" t="s">
        <v>43</v>
      </c>
      <c r="F196" s="45">
        <f t="shared" si="19"/>
        <v>0</v>
      </c>
      <c r="G196" s="42">
        <f t="shared" ca="1" si="20"/>
        <v>0</v>
      </c>
      <c r="H196" s="25">
        <f t="shared" ca="1" si="21"/>
        <v>0</v>
      </c>
      <c r="I196" s="20">
        <v>0</v>
      </c>
      <c r="J196" s="47">
        <v>0</v>
      </c>
      <c r="L196" s="48">
        <f>ROUND( IF(B196=$D$2,O195,IF(B196&lt;$D$2,IF(AND(E196="T",E195="K2"),SUM($N$6:N195)/($D$2-B196+1),L195),0)),2)</f>
        <v>0</v>
      </c>
      <c r="M196" s="21">
        <f t="shared" ca="1" si="22"/>
        <v>0</v>
      </c>
      <c r="AC196" s="59">
        <v>9750000</v>
      </c>
      <c r="AD196" s="60">
        <f t="shared" si="24"/>
        <v>13312.5</v>
      </c>
    </row>
    <row r="197" spans="1:30" x14ac:dyDescent="0.25">
      <c r="A197" s="41">
        <f t="shared" ca="1" si="17"/>
        <v>51730</v>
      </c>
      <c r="B197" s="20">
        <v>191</v>
      </c>
      <c r="C197" s="42">
        <f t="shared" si="18"/>
        <v>0</v>
      </c>
      <c r="D197" s="43">
        <f t="shared" si="23"/>
        <v>2.9000000000000001E-2</v>
      </c>
      <c r="E197" s="43" t="s">
        <v>43</v>
      </c>
      <c r="F197" s="45">
        <f t="shared" si="19"/>
        <v>0</v>
      </c>
      <c r="G197" s="42">
        <f t="shared" ca="1" si="20"/>
        <v>0</v>
      </c>
      <c r="H197" s="25">
        <f t="shared" ca="1" si="21"/>
        <v>0</v>
      </c>
      <c r="I197" s="20">
        <v>0</v>
      </c>
      <c r="J197" s="47">
        <v>0</v>
      </c>
      <c r="L197" s="48">
        <f>ROUND( IF(B197=$D$2,O196,IF(B197&lt;$D$2,IF(AND(E197="T",E196="K2"),SUM($N$6:N196)/($D$2-B197+1),L196),0)),2)</f>
        <v>0</v>
      </c>
      <c r="M197" s="21">
        <f t="shared" ca="1" si="22"/>
        <v>0</v>
      </c>
      <c r="AC197" s="59">
        <v>9800000</v>
      </c>
      <c r="AD197" s="60">
        <f t="shared" si="24"/>
        <v>13350</v>
      </c>
    </row>
    <row r="198" spans="1:30" x14ac:dyDescent="0.25">
      <c r="A198" s="41">
        <f t="shared" ca="1" si="17"/>
        <v>51761</v>
      </c>
      <c r="B198" s="20">
        <v>192</v>
      </c>
      <c r="C198" s="42">
        <f t="shared" si="18"/>
        <v>0</v>
      </c>
      <c r="D198" s="43">
        <f t="shared" si="23"/>
        <v>2.9000000000000001E-2</v>
      </c>
      <c r="E198" s="43" t="s">
        <v>43</v>
      </c>
      <c r="F198" s="45">
        <f t="shared" si="19"/>
        <v>0</v>
      </c>
      <c r="G198" s="42">
        <f t="shared" ca="1" si="20"/>
        <v>0</v>
      </c>
      <c r="H198" s="25">
        <f t="shared" ca="1" si="21"/>
        <v>0</v>
      </c>
      <c r="I198" s="20">
        <v>0</v>
      </c>
      <c r="J198" s="47">
        <v>0</v>
      </c>
      <c r="L198" s="48">
        <f>ROUND( IF(B198=$D$2,O197,IF(B198&lt;$D$2,IF(AND(E198="T",E197="K2"),SUM($N$6:N197)/($D$2-B198+1),L197),0)),2)</f>
        <v>0</v>
      </c>
      <c r="M198" s="21">
        <f t="shared" ca="1" si="22"/>
        <v>0</v>
      </c>
      <c r="AC198" s="59">
        <v>9850000</v>
      </c>
      <c r="AD198" s="60">
        <f t="shared" si="24"/>
        <v>13387.5</v>
      </c>
    </row>
    <row r="199" spans="1:30" x14ac:dyDescent="0.25">
      <c r="A199" s="41">
        <f t="shared" ca="1" si="17"/>
        <v>51791</v>
      </c>
      <c r="B199" s="20">
        <v>193</v>
      </c>
      <c r="C199" s="42">
        <f t="shared" si="18"/>
        <v>0</v>
      </c>
      <c r="D199" s="43">
        <f t="shared" si="23"/>
        <v>2.9000000000000001E-2</v>
      </c>
      <c r="E199" s="43" t="s">
        <v>43</v>
      </c>
      <c r="F199" s="45">
        <f t="shared" si="19"/>
        <v>0</v>
      </c>
      <c r="G199" s="42">
        <f t="shared" ca="1" si="20"/>
        <v>0</v>
      </c>
      <c r="H199" s="25">
        <f t="shared" ca="1" si="21"/>
        <v>0</v>
      </c>
      <c r="I199" s="20">
        <v>0</v>
      </c>
      <c r="J199" s="47">
        <v>0</v>
      </c>
      <c r="L199" s="48">
        <f>ROUND( IF(B199=$D$2,O198,IF(B199&lt;$D$2,IF(AND(E199="T",E198="K2"),SUM($N$6:N198)/($D$2-B199+1),L198),0)),2)</f>
        <v>0</v>
      </c>
      <c r="M199" s="21">
        <f t="shared" ca="1" si="22"/>
        <v>0</v>
      </c>
      <c r="AC199" s="59">
        <v>9900000</v>
      </c>
      <c r="AD199" s="60">
        <f t="shared" si="24"/>
        <v>13425</v>
      </c>
    </row>
    <row r="200" spans="1:30" x14ac:dyDescent="0.25">
      <c r="A200" s="41">
        <f t="shared" ref="A200:A263" ca="1" si="25">EOMONTH(A199,0) + DAY(A199)</f>
        <v>51822</v>
      </c>
      <c r="B200" s="20">
        <v>194</v>
      </c>
      <c r="C200" s="42">
        <f t="shared" ref="C200:C263" si="26">IF(B200&gt;$D$2,0,+C199-H199)</f>
        <v>0</v>
      </c>
      <c r="D200" s="43">
        <f t="shared" si="23"/>
        <v>2.9000000000000001E-2</v>
      </c>
      <c r="E200" s="43" t="s">
        <v>43</v>
      </c>
      <c r="F200" s="45">
        <f t="shared" ref="F200:F263" si="27">IF(B200&lt;=$D$2,$D$4,0)</f>
        <v>0</v>
      </c>
      <c r="G200" s="42">
        <f t="shared" ref="G200:G263" ca="1" si="28">IF(OR(E200="K",E200="T"), ROUND(+D200*C200/360*(A200-A199),2),0)</f>
        <v>0</v>
      </c>
      <c r="H200" s="25">
        <f t="shared" ref="H200:H263" ca="1" si="29">IF(B200=$D$2,C200,+F200-G200)</f>
        <v>0</v>
      </c>
      <c r="I200" s="20">
        <v>0</v>
      </c>
      <c r="J200" s="47">
        <v>0</v>
      </c>
      <c r="L200" s="48">
        <f>ROUND( IF(B200=$D$2,O199,IF(B200&lt;$D$2,IF(AND(E200="T",E199="K2"),SUM($N$6:N199)/($D$2-B200+1),L199),0)),2)</f>
        <v>0</v>
      </c>
      <c r="M200" s="21">
        <f t="shared" ref="M200:M263" ca="1" si="30">+J200+I200+G200+L200+H200</f>
        <v>0</v>
      </c>
      <c r="AC200" s="59">
        <v>9950000</v>
      </c>
      <c r="AD200" s="60">
        <f t="shared" si="24"/>
        <v>13462.5</v>
      </c>
    </row>
    <row r="201" spans="1:30" x14ac:dyDescent="0.25">
      <c r="A201" s="41">
        <f t="shared" ca="1" si="25"/>
        <v>51852</v>
      </c>
      <c r="B201" s="20">
        <v>195</v>
      </c>
      <c r="C201" s="42">
        <f t="shared" si="26"/>
        <v>0</v>
      </c>
      <c r="D201" s="43">
        <f t="shared" ref="D201:D264" si="31">D200</f>
        <v>2.9000000000000001E-2</v>
      </c>
      <c r="E201" s="43" t="s">
        <v>43</v>
      </c>
      <c r="F201" s="45">
        <f t="shared" si="27"/>
        <v>0</v>
      </c>
      <c r="G201" s="42">
        <f t="shared" ca="1" si="28"/>
        <v>0</v>
      </c>
      <c r="H201" s="25">
        <f t="shared" ca="1" si="29"/>
        <v>0</v>
      </c>
      <c r="I201" s="20">
        <v>0</v>
      </c>
      <c r="J201" s="47">
        <v>0</v>
      </c>
      <c r="L201" s="48">
        <f>ROUND( IF(B201=$D$2,O200,IF(B201&lt;$D$2,IF(AND(E201="T",E200="K2"),SUM($N$6:N200)/($D$2-B201+1),L200),0)),2)</f>
        <v>0</v>
      </c>
      <c r="M201" s="21">
        <f t="shared" ca="1" si="30"/>
        <v>0</v>
      </c>
      <c r="AC201" s="59">
        <v>10000000</v>
      </c>
      <c r="AD201" s="60">
        <f t="shared" si="24"/>
        <v>13500</v>
      </c>
    </row>
    <row r="202" spans="1:30" x14ac:dyDescent="0.25">
      <c r="A202" s="41">
        <f t="shared" ca="1" si="25"/>
        <v>51883</v>
      </c>
      <c r="B202" s="20">
        <v>196</v>
      </c>
      <c r="C202" s="42">
        <f t="shared" si="26"/>
        <v>0</v>
      </c>
      <c r="D202" s="43">
        <f t="shared" si="31"/>
        <v>2.9000000000000001E-2</v>
      </c>
      <c r="E202" s="43" t="s">
        <v>43</v>
      </c>
      <c r="F202" s="45">
        <f t="shared" si="27"/>
        <v>0</v>
      </c>
      <c r="G202" s="42">
        <f t="shared" ca="1" si="28"/>
        <v>0</v>
      </c>
      <c r="H202" s="25">
        <f t="shared" ca="1" si="29"/>
        <v>0</v>
      </c>
      <c r="I202" s="20">
        <v>0</v>
      </c>
      <c r="J202" s="47">
        <v>0</v>
      </c>
      <c r="L202" s="48">
        <f>ROUND( IF(B202=$D$2,O201,IF(B202&lt;$D$2,IF(AND(E202="T",E201="K2"),SUM($N$6:N201)/($D$2-B202+1),L201),0)),2)</f>
        <v>0</v>
      </c>
      <c r="M202" s="21">
        <f t="shared" ca="1" si="30"/>
        <v>0</v>
      </c>
      <c r="AC202" s="61">
        <v>10050000</v>
      </c>
      <c r="AD202" s="62">
        <f>(90000+(AC202-10000000)*0.25%)*15%</f>
        <v>13518.75</v>
      </c>
    </row>
    <row r="203" spans="1:30" x14ac:dyDescent="0.25">
      <c r="A203" s="41">
        <f t="shared" ca="1" si="25"/>
        <v>51914</v>
      </c>
      <c r="B203" s="20">
        <v>197</v>
      </c>
      <c r="C203" s="42">
        <f t="shared" si="26"/>
        <v>0</v>
      </c>
      <c r="D203" s="43">
        <f t="shared" si="31"/>
        <v>2.9000000000000001E-2</v>
      </c>
      <c r="E203" s="43" t="s">
        <v>43</v>
      </c>
      <c r="F203" s="45">
        <f t="shared" si="27"/>
        <v>0</v>
      </c>
      <c r="G203" s="42">
        <f t="shared" ca="1" si="28"/>
        <v>0</v>
      </c>
      <c r="H203" s="25">
        <f t="shared" ca="1" si="29"/>
        <v>0</v>
      </c>
      <c r="I203" s="20">
        <v>0</v>
      </c>
      <c r="J203" s="47">
        <v>0</v>
      </c>
      <c r="L203" s="48">
        <f>ROUND( IF(B203=$D$2,O202,IF(B203&lt;$D$2,IF(AND(E203="T",E202="K2"),SUM($N$6:N202)/($D$2-B203+1),L202),0)),2)</f>
        <v>0</v>
      </c>
      <c r="M203" s="21">
        <f t="shared" ca="1" si="30"/>
        <v>0</v>
      </c>
      <c r="AC203" s="59">
        <v>10100000</v>
      </c>
      <c r="AD203" s="60">
        <f t="shared" ref="AD203:AD266" si="32">(90000+(AC203-10000000)*0.25%)*15%</f>
        <v>13537.5</v>
      </c>
    </row>
    <row r="204" spans="1:30" x14ac:dyDescent="0.25">
      <c r="A204" s="41">
        <f t="shared" ca="1" si="25"/>
        <v>51942</v>
      </c>
      <c r="B204" s="20">
        <v>198</v>
      </c>
      <c r="C204" s="42">
        <f t="shared" si="26"/>
        <v>0</v>
      </c>
      <c r="D204" s="43">
        <f t="shared" si="31"/>
        <v>2.9000000000000001E-2</v>
      </c>
      <c r="E204" s="43" t="s">
        <v>43</v>
      </c>
      <c r="F204" s="45">
        <f t="shared" si="27"/>
        <v>0</v>
      </c>
      <c r="G204" s="42">
        <f t="shared" ca="1" si="28"/>
        <v>0</v>
      </c>
      <c r="H204" s="25">
        <f t="shared" ca="1" si="29"/>
        <v>0</v>
      </c>
      <c r="I204" s="20">
        <v>0</v>
      </c>
      <c r="J204" s="47">
        <v>0</v>
      </c>
      <c r="L204" s="48">
        <f>ROUND( IF(B204=$D$2,O203,IF(B204&lt;$D$2,IF(AND(E204="T",E203="K2"),SUM($N$6:N203)/($D$2-B204+1),L203),0)),2)</f>
        <v>0</v>
      </c>
      <c r="M204" s="21">
        <f t="shared" ca="1" si="30"/>
        <v>0</v>
      </c>
      <c r="AC204" s="59">
        <v>10150000</v>
      </c>
      <c r="AD204" s="60">
        <f t="shared" si="32"/>
        <v>13556.25</v>
      </c>
    </row>
    <row r="205" spans="1:30" x14ac:dyDescent="0.25">
      <c r="A205" s="41">
        <f t="shared" ca="1" si="25"/>
        <v>51973</v>
      </c>
      <c r="B205" s="20">
        <v>199</v>
      </c>
      <c r="C205" s="42">
        <f t="shared" si="26"/>
        <v>0</v>
      </c>
      <c r="D205" s="43">
        <f t="shared" si="31"/>
        <v>2.9000000000000001E-2</v>
      </c>
      <c r="E205" s="43" t="s">
        <v>43</v>
      </c>
      <c r="F205" s="45">
        <f t="shared" si="27"/>
        <v>0</v>
      </c>
      <c r="G205" s="42">
        <f t="shared" ca="1" si="28"/>
        <v>0</v>
      </c>
      <c r="H205" s="25">
        <f t="shared" ca="1" si="29"/>
        <v>0</v>
      </c>
      <c r="I205" s="20">
        <v>0</v>
      </c>
      <c r="J205" s="47">
        <v>0</v>
      </c>
      <c r="L205" s="48">
        <f>ROUND( IF(B205=$D$2,O204,IF(B205&lt;$D$2,IF(AND(E205="T",E204="K2"),SUM($N$6:N204)/($D$2-B205+1),L204),0)),2)</f>
        <v>0</v>
      </c>
      <c r="M205" s="21">
        <f t="shared" ca="1" si="30"/>
        <v>0</v>
      </c>
      <c r="AC205" s="59">
        <v>10200000</v>
      </c>
      <c r="AD205" s="60">
        <f t="shared" si="32"/>
        <v>13575</v>
      </c>
    </row>
    <row r="206" spans="1:30" x14ac:dyDescent="0.25">
      <c r="A206" s="41">
        <f t="shared" ca="1" si="25"/>
        <v>52003</v>
      </c>
      <c r="B206" s="20">
        <v>200</v>
      </c>
      <c r="C206" s="42">
        <f t="shared" si="26"/>
        <v>0</v>
      </c>
      <c r="D206" s="43">
        <f t="shared" si="31"/>
        <v>2.9000000000000001E-2</v>
      </c>
      <c r="E206" s="43" t="s">
        <v>43</v>
      </c>
      <c r="F206" s="45">
        <f t="shared" si="27"/>
        <v>0</v>
      </c>
      <c r="G206" s="42">
        <f t="shared" ca="1" si="28"/>
        <v>0</v>
      </c>
      <c r="H206" s="25">
        <f t="shared" ca="1" si="29"/>
        <v>0</v>
      </c>
      <c r="I206" s="20">
        <v>0</v>
      </c>
      <c r="J206" s="47">
        <v>0</v>
      </c>
      <c r="L206" s="48">
        <f>ROUND( IF(B206=$D$2,O205,IF(B206&lt;$D$2,IF(AND(E206="T",E205="K2"),SUM($N$6:N205)/($D$2-B206+1),L205),0)),2)</f>
        <v>0</v>
      </c>
      <c r="M206" s="21">
        <f t="shared" ca="1" si="30"/>
        <v>0</v>
      </c>
      <c r="AC206" s="59">
        <v>10250000</v>
      </c>
      <c r="AD206" s="60">
        <f t="shared" si="32"/>
        <v>13593.75</v>
      </c>
    </row>
    <row r="207" spans="1:30" x14ac:dyDescent="0.25">
      <c r="A207" s="41">
        <f t="shared" ca="1" si="25"/>
        <v>52034</v>
      </c>
      <c r="B207" s="20">
        <v>201</v>
      </c>
      <c r="C207" s="42">
        <f t="shared" si="26"/>
        <v>0</v>
      </c>
      <c r="D207" s="43">
        <f t="shared" si="31"/>
        <v>2.9000000000000001E-2</v>
      </c>
      <c r="E207" s="43" t="s">
        <v>43</v>
      </c>
      <c r="F207" s="45">
        <f t="shared" si="27"/>
        <v>0</v>
      </c>
      <c r="G207" s="42">
        <f t="shared" ca="1" si="28"/>
        <v>0</v>
      </c>
      <c r="H207" s="25">
        <f t="shared" ca="1" si="29"/>
        <v>0</v>
      </c>
      <c r="I207" s="20">
        <v>0</v>
      </c>
      <c r="J207" s="47">
        <v>0</v>
      </c>
      <c r="L207" s="48">
        <f>ROUND( IF(B207=$D$2,O206,IF(B207&lt;$D$2,IF(AND(E207="T",E206="K2"),SUM($N$6:N206)/($D$2-B207+1),L206),0)),2)</f>
        <v>0</v>
      </c>
      <c r="M207" s="21">
        <f t="shared" ca="1" si="30"/>
        <v>0</v>
      </c>
      <c r="AC207" s="59">
        <v>10300000</v>
      </c>
      <c r="AD207" s="60">
        <f t="shared" si="32"/>
        <v>13612.5</v>
      </c>
    </row>
    <row r="208" spans="1:30" x14ac:dyDescent="0.25">
      <c r="A208" s="41">
        <f t="shared" ca="1" si="25"/>
        <v>52064</v>
      </c>
      <c r="B208" s="20">
        <v>202</v>
      </c>
      <c r="C208" s="42">
        <f t="shared" si="26"/>
        <v>0</v>
      </c>
      <c r="D208" s="43">
        <f t="shared" si="31"/>
        <v>2.9000000000000001E-2</v>
      </c>
      <c r="E208" s="43" t="s">
        <v>43</v>
      </c>
      <c r="F208" s="45">
        <f t="shared" si="27"/>
        <v>0</v>
      </c>
      <c r="G208" s="42">
        <f t="shared" ca="1" si="28"/>
        <v>0</v>
      </c>
      <c r="H208" s="25">
        <f t="shared" ca="1" si="29"/>
        <v>0</v>
      </c>
      <c r="I208" s="20">
        <v>0</v>
      </c>
      <c r="J208" s="47">
        <v>0</v>
      </c>
      <c r="L208" s="48">
        <f>ROUND( IF(B208=$D$2,O207,IF(B208&lt;$D$2,IF(AND(E208="T",E207="K2"),SUM($N$6:N207)/($D$2-B208+1),L207),0)),2)</f>
        <v>0</v>
      </c>
      <c r="M208" s="21">
        <f t="shared" ca="1" si="30"/>
        <v>0</v>
      </c>
      <c r="AC208" s="59">
        <v>10350000</v>
      </c>
      <c r="AD208" s="60">
        <f t="shared" si="32"/>
        <v>13631.25</v>
      </c>
    </row>
    <row r="209" spans="1:30" x14ac:dyDescent="0.25">
      <c r="A209" s="41">
        <f t="shared" ca="1" si="25"/>
        <v>52095</v>
      </c>
      <c r="B209" s="20">
        <v>203</v>
      </c>
      <c r="C209" s="42">
        <f t="shared" si="26"/>
        <v>0</v>
      </c>
      <c r="D209" s="43">
        <f t="shared" si="31"/>
        <v>2.9000000000000001E-2</v>
      </c>
      <c r="E209" s="43" t="s">
        <v>43</v>
      </c>
      <c r="F209" s="45">
        <f t="shared" si="27"/>
        <v>0</v>
      </c>
      <c r="G209" s="42">
        <f t="shared" ca="1" si="28"/>
        <v>0</v>
      </c>
      <c r="H209" s="25">
        <f t="shared" ca="1" si="29"/>
        <v>0</v>
      </c>
      <c r="I209" s="20">
        <v>0</v>
      </c>
      <c r="J209" s="47">
        <v>0</v>
      </c>
      <c r="L209" s="48">
        <f>ROUND( IF(B209=$D$2,O208,IF(B209&lt;$D$2,IF(AND(E209="T",E208="K2"),SUM($N$6:N208)/($D$2-B209+1),L208),0)),2)</f>
        <v>0</v>
      </c>
      <c r="M209" s="21">
        <f t="shared" ca="1" si="30"/>
        <v>0</v>
      </c>
      <c r="AC209" s="59">
        <v>10400000</v>
      </c>
      <c r="AD209" s="60">
        <f t="shared" si="32"/>
        <v>13650</v>
      </c>
    </row>
    <row r="210" spans="1:30" x14ac:dyDescent="0.25">
      <c r="A210" s="41">
        <f t="shared" ca="1" si="25"/>
        <v>52126</v>
      </c>
      <c r="B210" s="20">
        <v>204</v>
      </c>
      <c r="C210" s="42">
        <f t="shared" si="26"/>
        <v>0</v>
      </c>
      <c r="D210" s="43">
        <f t="shared" si="31"/>
        <v>2.9000000000000001E-2</v>
      </c>
      <c r="E210" s="43" t="s">
        <v>43</v>
      </c>
      <c r="F210" s="45">
        <f t="shared" si="27"/>
        <v>0</v>
      </c>
      <c r="G210" s="42">
        <f t="shared" ca="1" si="28"/>
        <v>0</v>
      </c>
      <c r="H210" s="25">
        <f t="shared" ca="1" si="29"/>
        <v>0</v>
      </c>
      <c r="I210" s="20">
        <v>0</v>
      </c>
      <c r="J210" s="47">
        <v>0</v>
      </c>
      <c r="L210" s="48">
        <f>ROUND( IF(B210=$D$2,O209,IF(B210&lt;$D$2,IF(AND(E210="T",E209="K2"),SUM($N$6:N209)/($D$2-B210+1),L209),0)),2)</f>
        <v>0</v>
      </c>
      <c r="M210" s="21">
        <f t="shared" ca="1" si="30"/>
        <v>0</v>
      </c>
      <c r="AC210" s="59">
        <v>10450000</v>
      </c>
      <c r="AD210" s="60">
        <f t="shared" si="32"/>
        <v>13668.75</v>
      </c>
    </row>
    <row r="211" spans="1:30" x14ac:dyDescent="0.25">
      <c r="A211" s="41">
        <f t="shared" ca="1" si="25"/>
        <v>52156</v>
      </c>
      <c r="B211" s="20">
        <v>205</v>
      </c>
      <c r="C211" s="42">
        <f t="shared" si="26"/>
        <v>0</v>
      </c>
      <c r="D211" s="43">
        <f t="shared" si="31"/>
        <v>2.9000000000000001E-2</v>
      </c>
      <c r="E211" s="43" t="s">
        <v>43</v>
      </c>
      <c r="F211" s="45">
        <f t="shared" si="27"/>
        <v>0</v>
      </c>
      <c r="G211" s="42">
        <f t="shared" ca="1" si="28"/>
        <v>0</v>
      </c>
      <c r="H211" s="25">
        <f t="shared" ca="1" si="29"/>
        <v>0</v>
      </c>
      <c r="I211" s="20">
        <v>0</v>
      </c>
      <c r="J211" s="47">
        <v>0</v>
      </c>
      <c r="L211" s="48">
        <f>ROUND( IF(B211=$D$2,O210,IF(B211&lt;$D$2,IF(AND(E211="T",E210="K2"),SUM($N$6:N210)/($D$2-B211+1),L210),0)),2)</f>
        <v>0</v>
      </c>
      <c r="M211" s="21">
        <f t="shared" ca="1" si="30"/>
        <v>0</v>
      </c>
      <c r="AC211" s="59">
        <v>10500000</v>
      </c>
      <c r="AD211" s="60">
        <f t="shared" si="32"/>
        <v>13687.5</v>
      </c>
    </row>
    <row r="212" spans="1:30" x14ac:dyDescent="0.25">
      <c r="A212" s="41">
        <f t="shared" ca="1" si="25"/>
        <v>52187</v>
      </c>
      <c r="B212" s="20">
        <v>206</v>
      </c>
      <c r="C212" s="42">
        <f t="shared" si="26"/>
        <v>0</v>
      </c>
      <c r="D212" s="43">
        <f t="shared" si="31"/>
        <v>2.9000000000000001E-2</v>
      </c>
      <c r="E212" s="43" t="s">
        <v>43</v>
      </c>
      <c r="F212" s="45">
        <f t="shared" si="27"/>
        <v>0</v>
      </c>
      <c r="G212" s="42">
        <f t="shared" ca="1" si="28"/>
        <v>0</v>
      </c>
      <c r="H212" s="25">
        <f t="shared" ca="1" si="29"/>
        <v>0</v>
      </c>
      <c r="I212" s="20">
        <v>0</v>
      </c>
      <c r="J212" s="47">
        <v>0</v>
      </c>
      <c r="L212" s="48">
        <f>ROUND( IF(B212=$D$2,O211,IF(B212&lt;$D$2,IF(AND(E212="T",E211="K2"),SUM($N$6:N211)/($D$2-B212+1),L211),0)),2)</f>
        <v>0</v>
      </c>
      <c r="M212" s="21">
        <f t="shared" ca="1" si="30"/>
        <v>0</v>
      </c>
      <c r="AC212" s="59">
        <v>10550000</v>
      </c>
      <c r="AD212" s="60">
        <f t="shared" si="32"/>
        <v>13706.25</v>
      </c>
    </row>
    <row r="213" spans="1:30" x14ac:dyDescent="0.25">
      <c r="A213" s="41">
        <f t="shared" ca="1" si="25"/>
        <v>52217</v>
      </c>
      <c r="B213" s="20">
        <v>207</v>
      </c>
      <c r="C213" s="42">
        <f t="shared" si="26"/>
        <v>0</v>
      </c>
      <c r="D213" s="43">
        <f t="shared" si="31"/>
        <v>2.9000000000000001E-2</v>
      </c>
      <c r="E213" s="43" t="s">
        <v>43</v>
      </c>
      <c r="F213" s="45">
        <f t="shared" si="27"/>
        <v>0</v>
      </c>
      <c r="G213" s="42">
        <f t="shared" ca="1" si="28"/>
        <v>0</v>
      </c>
      <c r="H213" s="25">
        <f t="shared" ca="1" si="29"/>
        <v>0</v>
      </c>
      <c r="I213" s="20">
        <v>0</v>
      </c>
      <c r="J213" s="47">
        <v>0</v>
      </c>
      <c r="L213" s="48">
        <f>ROUND( IF(B213=$D$2,O212,IF(B213&lt;$D$2,IF(AND(E213="T",E212="K2"),SUM($N$6:N212)/($D$2-B213+1),L212),0)),2)</f>
        <v>0</v>
      </c>
      <c r="M213" s="21">
        <f t="shared" ca="1" si="30"/>
        <v>0</v>
      </c>
      <c r="AC213" s="59">
        <v>10600000</v>
      </c>
      <c r="AD213" s="60">
        <f t="shared" si="32"/>
        <v>13725</v>
      </c>
    </row>
    <row r="214" spans="1:30" x14ac:dyDescent="0.25">
      <c r="A214" s="41">
        <f t="shared" ca="1" si="25"/>
        <v>52248</v>
      </c>
      <c r="B214" s="20">
        <v>208</v>
      </c>
      <c r="C214" s="42">
        <f t="shared" si="26"/>
        <v>0</v>
      </c>
      <c r="D214" s="43">
        <f t="shared" si="31"/>
        <v>2.9000000000000001E-2</v>
      </c>
      <c r="E214" s="43" t="s">
        <v>43</v>
      </c>
      <c r="F214" s="45">
        <f t="shared" si="27"/>
        <v>0</v>
      </c>
      <c r="G214" s="42">
        <f t="shared" ca="1" si="28"/>
        <v>0</v>
      </c>
      <c r="H214" s="25">
        <f t="shared" ca="1" si="29"/>
        <v>0</v>
      </c>
      <c r="I214" s="20">
        <v>0</v>
      </c>
      <c r="J214" s="47">
        <v>0</v>
      </c>
      <c r="L214" s="48">
        <f>ROUND( IF(B214=$D$2,O213,IF(B214&lt;$D$2,IF(AND(E214="T",E213="K2"),SUM($N$6:N213)/($D$2-B214+1),L213),0)),2)</f>
        <v>0</v>
      </c>
      <c r="M214" s="21">
        <f t="shared" ca="1" si="30"/>
        <v>0</v>
      </c>
      <c r="AC214" s="59">
        <v>10650000</v>
      </c>
      <c r="AD214" s="60">
        <f t="shared" si="32"/>
        <v>13743.75</v>
      </c>
    </row>
    <row r="215" spans="1:30" x14ac:dyDescent="0.25">
      <c r="A215" s="41">
        <f t="shared" ca="1" si="25"/>
        <v>52279</v>
      </c>
      <c r="B215" s="20">
        <v>209</v>
      </c>
      <c r="C215" s="42">
        <f t="shared" si="26"/>
        <v>0</v>
      </c>
      <c r="D215" s="43">
        <f t="shared" si="31"/>
        <v>2.9000000000000001E-2</v>
      </c>
      <c r="E215" s="43" t="s">
        <v>43</v>
      </c>
      <c r="F215" s="45">
        <f t="shared" si="27"/>
        <v>0</v>
      </c>
      <c r="G215" s="42">
        <f t="shared" ca="1" si="28"/>
        <v>0</v>
      </c>
      <c r="H215" s="25">
        <f t="shared" ca="1" si="29"/>
        <v>0</v>
      </c>
      <c r="I215" s="20">
        <v>0</v>
      </c>
      <c r="J215" s="47">
        <v>0</v>
      </c>
      <c r="L215" s="48">
        <f>ROUND( IF(B215=$D$2,O214,IF(B215&lt;$D$2,IF(AND(E215="T",E214="K2"),SUM($N$6:N214)/($D$2-B215+1),L214),0)),2)</f>
        <v>0</v>
      </c>
      <c r="M215" s="21">
        <f t="shared" ca="1" si="30"/>
        <v>0</v>
      </c>
      <c r="AC215" s="59">
        <v>10700000</v>
      </c>
      <c r="AD215" s="60">
        <f t="shared" si="32"/>
        <v>13762.5</v>
      </c>
    </row>
    <row r="216" spans="1:30" x14ac:dyDescent="0.25">
      <c r="A216" s="41">
        <f t="shared" ca="1" si="25"/>
        <v>52307</v>
      </c>
      <c r="B216" s="20">
        <v>210</v>
      </c>
      <c r="C216" s="42">
        <f t="shared" si="26"/>
        <v>0</v>
      </c>
      <c r="D216" s="43">
        <f t="shared" si="31"/>
        <v>2.9000000000000001E-2</v>
      </c>
      <c r="E216" s="43" t="s">
        <v>43</v>
      </c>
      <c r="F216" s="45">
        <f t="shared" si="27"/>
        <v>0</v>
      </c>
      <c r="G216" s="42">
        <f t="shared" ca="1" si="28"/>
        <v>0</v>
      </c>
      <c r="H216" s="25">
        <f t="shared" ca="1" si="29"/>
        <v>0</v>
      </c>
      <c r="I216" s="20">
        <v>0</v>
      </c>
      <c r="J216" s="47">
        <v>0</v>
      </c>
      <c r="L216" s="48">
        <f>ROUND( IF(B216=$D$2,O215,IF(B216&lt;$D$2,IF(AND(E216="T",E215="K2"),SUM($N$6:N215)/($D$2-B216+1),L215),0)),2)</f>
        <v>0</v>
      </c>
      <c r="M216" s="21">
        <f t="shared" ca="1" si="30"/>
        <v>0</v>
      </c>
      <c r="AC216" s="59">
        <v>10750000</v>
      </c>
      <c r="AD216" s="60">
        <f t="shared" si="32"/>
        <v>13781.25</v>
      </c>
    </row>
    <row r="217" spans="1:30" x14ac:dyDescent="0.25">
      <c r="A217" s="41">
        <f t="shared" ca="1" si="25"/>
        <v>52338</v>
      </c>
      <c r="B217" s="20">
        <v>211</v>
      </c>
      <c r="C217" s="42">
        <f t="shared" si="26"/>
        <v>0</v>
      </c>
      <c r="D217" s="43">
        <f t="shared" si="31"/>
        <v>2.9000000000000001E-2</v>
      </c>
      <c r="E217" s="43" t="s">
        <v>43</v>
      </c>
      <c r="F217" s="45">
        <f t="shared" si="27"/>
        <v>0</v>
      </c>
      <c r="G217" s="42">
        <f t="shared" ca="1" si="28"/>
        <v>0</v>
      </c>
      <c r="H217" s="25">
        <f t="shared" ca="1" si="29"/>
        <v>0</v>
      </c>
      <c r="I217" s="20">
        <v>0</v>
      </c>
      <c r="J217" s="47">
        <v>0</v>
      </c>
      <c r="L217" s="48">
        <f>ROUND( IF(B217=$D$2,O216,IF(B217&lt;$D$2,IF(AND(E217="T",E216="K2"),SUM($N$6:N216)/($D$2-B217+1),L216),0)),2)</f>
        <v>0</v>
      </c>
      <c r="M217" s="21">
        <f t="shared" ca="1" si="30"/>
        <v>0</v>
      </c>
      <c r="AC217" s="59">
        <v>10800000</v>
      </c>
      <c r="AD217" s="60">
        <f t="shared" si="32"/>
        <v>13800</v>
      </c>
    </row>
    <row r="218" spans="1:30" x14ac:dyDescent="0.25">
      <c r="A218" s="41">
        <f t="shared" ca="1" si="25"/>
        <v>52368</v>
      </c>
      <c r="B218" s="20">
        <v>212</v>
      </c>
      <c r="C218" s="42">
        <f t="shared" si="26"/>
        <v>0</v>
      </c>
      <c r="D218" s="43">
        <f t="shared" si="31"/>
        <v>2.9000000000000001E-2</v>
      </c>
      <c r="E218" s="43" t="s">
        <v>43</v>
      </c>
      <c r="F218" s="45">
        <f t="shared" si="27"/>
        <v>0</v>
      </c>
      <c r="G218" s="42">
        <f t="shared" ca="1" si="28"/>
        <v>0</v>
      </c>
      <c r="H218" s="25">
        <f t="shared" ca="1" si="29"/>
        <v>0</v>
      </c>
      <c r="I218" s="20">
        <v>0</v>
      </c>
      <c r="J218" s="47">
        <v>0</v>
      </c>
      <c r="L218" s="48">
        <f>ROUND( IF(B218=$D$2,O217,IF(B218&lt;$D$2,IF(AND(E218="T",E217="K2"),SUM($N$6:N217)/($D$2-B218+1),L217),0)),2)</f>
        <v>0</v>
      </c>
      <c r="M218" s="21">
        <f t="shared" ca="1" si="30"/>
        <v>0</v>
      </c>
      <c r="AC218" s="59">
        <v>10850000</v>
      </c>
      <c r="AD218" s="60">
        <f t="shared" si="32"/>
        <v>13818.75</v>
      </c>
    </row>
    <row r="219" spans="1:30" x14ac:dyDescent="0.25">
      <c r="A219" s="41">
        <f t="shared" ca="1" si="25"/>
        <v>52399</v>
      </c>
      <c r="B219" s="20">
        <v>213</v>
      </c>
      <c r="C219" s="42">
        <f t="shared" si="26"/>
        <v>0</v>
      </c>
      <c r="D219" s="43">
        <f t="shared" si="31"/>
        <v>2.9000000000000001E-2</v>
      </c>
      <c r="E219" s="43" t="s">
        <v>43</v>
      </c>
      <c r="F219" s="45">
        <f t="shared" si="27"/>
        <v>0</v>
      </c>
      <c r="G219" s="42">
        <f t="shared" ca="1" si="28"/>
        <v>0</v>
      </c>
      <c r="H219" s="25">
        <f t="shared" ca="1" si="29"/>
        <v>0</v>
      </c>
      <c r="I219" s="20">
        <v>0</v>
      </c>
      <c r="J219" s="47">
        <v>0</v>
      </c>
      <c r="L219" s="48">
        <f>ROUND( IF(B219=$D$2,O218,IF(B219&lt;$D$2,IF(AND(E219="T",E218="K2"),SUM($N$6:N218)/($D$2-B219+1),L218),0)),2)</f>
        <v>0</v>
      </c>
      <c r="M219" s="21">
        <f t="shared" ca="1" si="30"/>
        <v>0</v>
      </c>
      <c r="AC219" s="59">
        <v>10900000</v>
      </c>
      <c r="AD219" s="60">
        <f t="shared" si="32"/>
        <v>13837.5</v>
      </c>
    </row>
    <row r="220" spans="1:30" x14ac:dyDescent="0.25">
      <c r="A220" s="41">
        <f t="shared" ca="1" si="25"/>
        <v>52429</v>
      </c>
      <c r="B220" s="20">
        <v>214</v>
      </c>
      <c r="C220" s="42">
        <f t="shared" si="26"/>
        <v>0</v>
      </c>
      <c r="D220" s="43">
        <f t="shared" si="31"/>
        <v>2.9000000000000001E-2</v>
      </c>
      <c r="E220" s="43" t="s">
        <v>43</v>
      </c>
      <c r="F220" s="45">
        <f t="shared" si="27"/>
        <v>0</v>
      </c>
      <c r="G220" s="42">
        <f t="shared" ca="1" si="28"/>
        <v>0</v>
      </c>
      <c r="H220" s="25">
        <f t="shared" ca="1" si="29"/>
        <v>0</v>
      </c>
      <c r="I220" s="20">
        <v>0</v>
      </c>
      <c r="J220" s="47">
        <v>0</v>
      </c>
      <c r="L220" s="48">
        <f>ROUND( IF(B220=$D$2,O219,IF(B220&lt;$D$2,IF(AND(E220="T",E219="K2"),SUM($N$6:N219)/($D$2-B220+1),L219),0)),2)</f>
        <v>0</v>
      </c>
      <c r="M220" s="21">
        <f t="shared" ca="1" si="30"/>
        <v>0</v>
      </c>
      <c r="AC220" s="59">
        <v>10950000</v>
      </c>
      <c r="AD220" s="60">
        <f t="shared" si="32"/>
        <v>13856.25</v>
      </c>
    </row>
    <row r="221" spans="1:30" x14ac:dyDescent="0.25">
      <c r="A221" s="41">
        <f t="shared" ca="1" si="25"/>
        <v>52460</v>
      </c>
      <c r="B221" s="20">
        <v>215</v>
      </c>
      <c r="C221" s="42">
        <f t="shared" si="26"/>
        <v>0</v>
      </c>
      <c r="D221" s="43">
        <f t="shared" si="31"/>
        <v>2.9000000000000001E-2</v>
      </c>
      <c r="E221" s="43" t="s">
        <v>43</v>
      </c>
      <c r="F221" s="45">
        <f t="shared" si="27"/>
        <v>0</v>
      </c>
      <c r="G221" s="42">
        <f t="shared" ca="1" si="28"/>
        <v>0</v>
      </c>
      <c r="H221" s="25">
        <f t="shared" ca="1" si="29"/>
        <v>0</v>
      </c>
      <c r="I221" s="20">
        <v>0</v>
      </c>
      <c r="J221" s="47">
        <v>0</v>
      </c>
      <c r="L221" s="48">
        <f>ROUND( IF(B221=$D$2,O220,IF(B221&lt;$D$2,IF(AND(E221="T",E220="K2"),SUM($N$6:N220)/($D$2-B221+1),L220),0)),2)</f>
        <v>0</v>
      </c>
      <c r="M221" s="21">
        <f t="shared" ca="1" si="30"/>
        <v>0</v>
      </c>
      <c r="AC221" s="59">
        <v>11000000</v>
      </c>
      <c r="AD221" s="60">
        <f t="shared" si="32"/>
        <v>13875</v>
      </c>
    </row>
    <row r="222" spans="1:30" x14ac:dyDescent="0.25">
      <c r="A222" s="41">
        <f t="shared" ca="1" si="25"/>
        <v>52491</v>
      </c>
      <c r="B222" s="20">
        <v>216</v>
      </c>
      <c r="C222" s="42">
        <f t="shared" si="26"/>
        <v>0</v>
      </c>
      <c r="D222" s="43">
        <f t="shared" si="31"/>
        <v>2.9000000000000001E-2</v>
      </c>
      <c r="E222" s="43" t="s">
        <v>43</v>
      </c>
      <c r="F222" s="45">
        <f t="shared" si="27"/>
        <v>0</v>
      </c>
      <c r="G222" s="42">
        <f t="shared" ca="1" si="28"/>
        <v>0</v>
      </c>
      <c r="H222" s="25">
        <f t="shared" ca="1" si="29"/>
        <v>0</v>
      </c>
      <c r="I222" s="20">
        <v>0</v>
      </c>
      <c r="J222" s="47">
        <v>0</v>
      </c>
      <c r="L222" s="48">
        <f>ROUND( IF(B222=$D$2,O221,IF(B222&lt;$D$2,IF(AND(E222="T",E221="K2"),SUM($N$6:N221)/($D$2-B222+1),L221),0)),2)</f>
        <v>0</v>
      </c>
      <c r="M222" s="21">
        <f t="shared" ca="1" si="30"/>
        <v>0</v>
      </c>
      <c r="AC222" s="59">
        <v>11050000</v>
      </c>
      <c r="AD222" s="60">
        <f t="shared" si="32"/>
        <v>13893.75</v>
      </c>
    </row>
    <row r="223" spans="1:30" x14ac:dyDescent="0.25">
      <c r="A223" s="41">
        <f t="shared" ca="1" si="25"/>
        <v>52521</v>
      </c>
      <c r="B223" s="20">
        <v>217</v>
      </c>
      <c r="C223" s="42">
        <f t="shared" si="26"/>
        <v>0</v>
      </c>
      <c r="D223" s="43">
        <f t="shared" si="31"/>
        <v>2.9000000000000001E-2</v>
      </c>
      <c r="E223" s="43" t="s">
        <v>43</v>
      </c>
      <c r="F223" s="45">
        <f t="shared" si="27"/>
        <v>0</v>
      </c>
      <c r="G223" s="42">
        <f t="shared" ca="1" si="28"/>
        <v>0</v>
      </c>
      <c r="H223" s="25">
        <f t="shared" ca="1" si="29"/>
        <v>0</v>
      </c>
      <c r="I223" s="20">
        <v>0</v>
      </c>
      <c r="J223" s="47">
        <v>0</v>
      </c>
      <c r="L223" s="48">
        <f>ROUND( IF(B223=$D$2,O222,IF(B223&lt;$D$2,IF(AND(E223="T",E222="K2"),SUM($N$6:N222)/($D$2-B223+1),L222),0)),2)</f>
        <v>0</v>
      </c>
      <c r="M223" s="21">
        <f t="shared" ca="1" si="30"/>
        <v>0</v>
      </c>
      <c r="AC223" s="59">
        <v>11100000</v>
      </c>
      <c r="AD223" s="60">
        <f t="shared" si="32"/>
        <v>13912.5</v>
      </c>
    </row>
    <row r="224" spans="1:30" x14ac:dyDescent="0.25">
      <c r="A224" s="41">
        <f t="shared" ca="1" si="25"/>
        <v>52552</v>
      </c>
      <c r="B224" s="20">
        <v>218</v>
      </c>
      <c r="C224" s="42">
        <f t="shared" si="26"/>
        <v>0</v>
      </c>
      <c r="D224" s="43">
        <f t="shared" si="31"/>
        <v>2.9000000000000001E-2</v>
      </c>
      <c r="E224" s="43" t="s">
        <v>43</v>
      </c>
      <c r="F224" s="45">
        <f t="shared" si="27"/>
        <v>0</v>
      </c>
      <c r="G224" s="42">
        <f t="shared" ca="1" si="28"/>
        <v>0</v>
      </c>
      <c r="H224" s="25">
        <f t="shared" ca="1" si="29"/>
        <v>0</v>
      </c>
      <c r="I224" s="20">
        <v>0</v>
      </c>
      <c r="J224" s="47">
        <v>0</v>
      </c>
      <c r="L224" s="48">
        <f>ROUND( IF(B224=$D$2,O223,IF(B224&lt;$D$2,IF(AND(E224="T",E223="K2"),SUM($N$6:N223)/($D$2-B224+1),L223),0)),2)</f>
        <v>0</v>
      </c>
      <c r="M224" s="21">
        <f t="shared" ca="1" si="30"/>
        <v>0</v>
      </c>
      <c r="AC224" s="59">
        <v>11150000</v>
      </c>
      <c r="AD224" s="60">
        <f t="shared" si="32"/>
        <v>13931.25</v>
      </c>
    </row>
    <row r="225" spans="1:30" x14ac:dyDescent="0.25">
      <c r="A225" s="41">
        <f t="shared" ca="1" si="25"/>
        <v>52582</v>
      </c>
      <c r="B225" s="20">
        <v>219</v>
      </c>
      <c r="C225" s="42">
        <f t="shared" si="26"/>
        <v>0</v>
      </c>
      <c r="D225" s="43">
        <f t="shared" si="31"/>
        <v>2.9000000000000001E-2</v>
      </c>
      <c r="E225" s="43" t="s">
        <v>43</v>
      </c>
      <c r="F225" s="45">
        <f t="shared" si="27"/>
        <v>0</v>
      </c>
      <c r="G225" s="42">
        <f t="shared" ca="1" si="28"/>
        <v>0</v>
      </c>
      <c r="H225" s="25">
        <f t="shared" ca="1" si="29"/>
        <v>0</v>
      </c>
      <c r="I225" s="20">
        <v>0</v>
      </c>
      <c r="J225" s="47">
        <v>0</v>
      </c>
      <c r="L225" s="48">
        <f>ROUND( IF(B225=$D$2,O224,IF(B225&lt;$D$2,IF(AND(E225="T",E224="K2"),SUM($N$6:N224)/($D$2-B225+1),L224),0)),2)</f>
        <v>0</v>
      </c>
      <c r="M225" s="21">
        <f t="shared" ca="1" si="30"/>
        <v>0</v>
      </c>
      <c r="AC225" s="59">
        <v>11200000</v>
      </c>
      <c r="AD225" s="60">
        <f t="shared" si="32"/>
        <v>13950</v>
      </c>
    </row>
    <row r="226" spans="1:30" x14ac:dyDescent="0.25">
      <c r="A226" s="41">
        <f t="shared" ca="1" si="25"/>
        <v>52613</v>
      </c>
      <c r="B226" s="20">
        <v>220</v>
      </c>
      <c r="C226" s="42">
        <f t="shared" si="26"/>
        <v>0</v>
      </c>
      <c r="D226" s="43">
        <f t="shared" si="31"/>
        <v>2.9000000000000001E-2</v>
      </c>
      <c r="E226" s="43" t="s">
        <v>43</v>
      </c>
      <c r="F226" s="45">
        <f t="shared" si="27"/>
        <v>0</v>
      </c>
      <c r="G226" s="42">
        <f t="shared" ca="1" si="28"/>
        <v>0</v>
      </c>
      <c r="H226" s="25">
        <f t="shared" ca="1" si="29"/>
        <v>0</v>
      </c>
      <c r="I226" s="20">
        <v>0</v>
      </c>
      <c r="J226" s="47">
        <v>0</v>
      </c>
      <c r="L226" s="48">
        <f>ROUND( IF(B226=$D$2,O225,IF(B226&lt;$D$2,IF(AND(E226="T",E225="K2"),SUM($N$6:N225)/($D$2-B226+1),L225),0)),2)</f>
        <v>0</v>
      </c>
      <c r="M226" s="21">
        <f t="shared" ca="1" si="30"/>
        <v>0</v>
      </c>
      <c r="AC226" s="59">
        <v>11250000</v>
      </c>
      <c r="AD226" s="60">
        <f t="shared" si="32"/>
        <v>13968.75</v>
      </c>
    </row>
    <row r="227" spans="1:30" x14ac:dyDescent="0.25">
      <c r="A227" s="41">
        <f t="shared" ca="1" si="25"/>
        <v>52644</v>
      </c>
      <c r="B227" s="20">
        <v>221</v>
      </c>
      <c r="C227" s="42">
        <f t="shared" si="26"/>
        <v>0</v>
      </c>
      <c r="D227" s="43">
        <f t="shared" si="31"/>
        <v>2.9000000000000001E-2</v>
      </c>
      <c r="E227" s="43" t="s">
        <v>43</v>
      </c>
      <c r="F227" s="45">
        <f t="shared" si="27"/>
        <v>0</v>
      </c>
      <c r="G227" s="42">
        <f t="shared" ca="1" si="28"/>
        <v>0</v>
      </c>
      <c r="H227" s="25">
        <f t="shared" ca="1" si="29"/>
        <v>0</v>
      </c>
      <c r="I227" s="20">
        <v>0</v>
      </c>
      <c r="J227" s="47">
        <v>0</v>
      </c>
      <c r="L227" s="48">
        <f>ROUND( IF(B227=$D$2,O226,IF(B227&lt;$D$2,IF(AND(E227="T",E226="K2"),SUM($N$6:N226)/($D$2-B227+1),L226),0)),2)</f>
        <v>0</v>
      </c>
      <c r="M227" s="21">
        <f t="shared" ca="1" si="30"/>
        <v>0</v>
      </c>
      <c r="AC227" s="59">
        <v>11300000</v>
      </c>
      <c r="AD227" s="60">
        <f t="shared" si="32"/>
        <v>13987.5</v>
      </c>
    </row>
    <row r="228" spans="1:30" x14ac:dyDescent="0.25">
      <c r="A228" s="41">
        <f t="shared" ca="1" si="25"/>
        <v>52673</v>
      </c>
      <c r="B228" s="20">
        <v>222</v>
      </c>
      <c r="C228" s="42">
        <f t="shared" si="26"/>
        <v>0</v>
      </c>
      <c r="D228" s="43">
        <f t="shared" si="31"/>
        <v>2.9000000000000001E-2</v>
      </c>
      <c r="E228" s="43" t="s">
        <v>43</v>
      </c>
      <c r="F228" s="45">
        <f t="shared" si="27"/>
        <v>0</v>
      </c>
      <c r="G228" s="42">
        <f t="shared" ca="1" si="28"/>
        <v>0</v>
      </c>
      <c r="H228" s="25">
        <f t="shared" ca="1" si="29"/>
        <v>0</v>
      </c>
      <c r="I228" s="20">
        <v>0</v>
      </c>
      <c r="J228" s="47">
        <v>0</v>
      </c>
      <c r="L228" s="48">
        <f>ROUND( IF(B228=$D$2,O227,IF(B228&lt;$D$2,IF(AND(E228="T",E227="K2"),SUM($N$6:N227)/($D$2-B228+1),L227),0)),2)</f>
        <v>0</v>
      </c>
      <c r="M228" s="21">
        <f t="shared" ca="1" si="30"/>
        <v>0</v>
      </c>
      <c r="AC228" s="59">
        <v>11350000</v>
      </c>
      <c r="AD228" s="60">
        <f t="shared" si="32"/>
        <v>14006.25</v>
      </c>
    </row>
    <row r="229" spans="1:30" x14ac:dyDescent="0.25">
      <c r="A229" s="41">
        <f t="shared" ca="1" si="25"/>
        <v>52704</v>
      </c>
      <c r="B229" s="20">
        <v>223</v>
      </c>
      <c r="C229" s="42">
        <f t="shared" si="26"/>
        <v>0</v>
      </c>
      <c r="D229" s="43">
        <f t="shared" si="31"/>
        <v>2.9000000000000001E-2</v>
      </c>
      <c r="E229" s="43" t="s">
        <v>43</v>
      </c>
      <c r="F229" s="45">
        <f t="shared" si="27"/>
        <v>0</v>
      </c>
      <c r="G229" s="42">
        <f t="shared" ca="1" si="28"/>
        <v>0</v>
      </c>
      <c r="H229" s="25">
        <f t="shared" ca="1" si="29"/>
        <v>0</v>
      </c>
      <c r="I229" s="20">
        <v>0</v>
      </c>
      <c r="J229" s="47">
        <v>0</v>
      </c>
      <c r="L229" s="48">
        <f>ROUND( IF(B229=$D$2,O228,IF(B229&lt;$D$2,IF(AND(E229="T",E228="K2"),SUM($N$6:N228)/($D$2-B229+1),L228),0)),2)</f>
        <v>0</v>
      </c>
      <c r="M229" s="21">
        <f t="shared" ca="1" si="30"/>
        <v>0</v>
      </c>
      <c r="AC229" s="59">
        <v>11400000</v>
      </c>
      <c r="AD229" s="60">
        <f t="shared" si="32"/>
        <v>14025</v>
      </c>
    </row>
    <row r="230" spans="1:30" x14ac:dyDescent="0.25">
      <c r="A230" s="41">
        <f t="shared" ca="1" si="25"/>
        <v>52734</v>
      </c>
      <c r="B230" s="20">
        <v>224</v>
      </c>
      <c r="C230" s="42">
        <f t="shared" si="26"/>
        <v>0</v>
      </c>
      <c r="D230" s="43">
        <f t="shared" si="31"/>
        <v>2.9000000000000001E-2</v>
      </c>
      <c r="E230" s="43" t="s">
        <v>43</v>
      </c>
      <c r="F230" s="45">
        <f t="shared" si="27"/>
        <v>0</v>
      </c>
      <c r="G230" s="42">
        <f t="shared" ca="1" si="28"/>
        <v>0</v>
      </c>
      <c r="H230" s="25">
        <f t="shared" ca="1" si="29"/>
        <v>0</v>
      </c>
      <c r="I230" s="20">
        <v>0</v>
      </c>
      <c r="J230" s="47">
        <v>0</v>
      </c>
      <c r="L230" s="48">
        <f>ROUND( IF(B230=$D$2,O229,IF(B230&lt;$D$2,IF(AND(E230="T",E229="K2"),SUM($N$6:N229)/($D$2-B230+1),L229),0)),2)</f>
        <v>0</v>
      </c>
      <c r="M230" s="21">
        <f t="shared" ca="1" si="30"/>
        <v>0</v>
      </c>
      <c r="AC230" s="59">
        <v>11450000</v>
      </c>
      <c r="AD230" s="60">
        <f t="shared" si="32"/>
        <v>14043.75</v>
      </c>
    </row>
    <row r="231" spans="1:30" x14ac:dyDescent="0.25">
      <c r="A231" s="41">
        <f t="shared" ca="1" si="25"/>
        <v>52765</v>
      </c>
      <c r="B231" s="20">
        <v>225</v>
      </c>
      <c r="C231" s="42">
        <f t="shared" si="26"/>
        <v>0</v>
      </c>
      <c r="D231" s="43">
        <f t="shared" si="31"/>
        <v>2.9000000000000001E-2</v>
      </c>
      <c r="E231" s="43" t="s">
        <v>43</v>
      </c>
      <c r="F231" s="45">
        <f t="shared" si="27"/>
        <v>0</v>
      </c>
      <c r="G231" s="42">
        <f t="shared" ca="1" si="28"/>
        <v>0</v>
      </c>
      <c r="H231" s="25">
        <f t="shared" ca="1" si="29"/>
        <v>0</v>
      </c>
      <c r="I231" s="20">
        <v>0</v>
      </c>
      <c r="J231" s="47">
        <v>0</v>
      </c>
      <c r="L231" s="48">
        <f>ROUND( IF(B231=$D$2,O230,IF(B231&lt;$D$2,IF(AND(E231="T",E230="K2"),SUM($N$6:N230)/($D$2-B231+1),L230),0)),2)</f>
        <v>0</v>
      </c>
      <c r="M231" s="21">
        <f t="shared" ca="1" si="30"/>
        <v>0</v>
      </c>
      <c r="AC231" s="59">
        <v>11500000</v>
      </c>
      <c r="AD231" s="60">
        <f t="shared" si="32"/>
        <v>14062.5</v>
      </c>
    </row>
    <row r="232" spans="1:30" x14ac:dyDescent="0.25">
      <c r="A232" s="41">
        <f t="shared" ca="1" si="25"/>
        <v>52795</v>
      </c>
      <c r="B232" s="20">
        <v>226</v>
      </c>
      <c r="C232" s="42">
        <f t="shared" si="26"/>
        <v>0</v>
      </c>
      <c r="D232" s="43">
        <f t="shared" si="31"/>
        <v>2.9000000000000001E-2</v>
      </c>
      <c r="E232" s="43" t="s">
        <v>43</v>
      </c>
      <c r="F232" s="45">
        <f t="shared" si="27"/>
        <v>0</v>
      </c>
      <c r="G232" s="42">
        <f t="shared" ca="1" si="28"/>
        <v>0</v>
      </c>
      <c r="H232" s="25">
        <f t="shared" ca="1" si="29"/>
        <v>0</v>
      </c>
      <c r="I232" s="20">
        <v>0</v>
      </c>
      <c r="J232" s="47">
        <v>0</v>
      </c>
      <c r="L232" s="48">
        <f>ROUND( IF(B232=$D$2,O231,IF(B232&lt;$D$2,IF(AND(E232="T",E231="K2"),SUM($N$6:N231)/($D$2-B232+1),L231),0)),2)</f>
        <v>0</v>
      </c>
      <c r="M232" s="21">
        <f t="shared" ca="1" si="30"/>
        <v>0</v>
      </c>
      <c r="AC232" s="59">
        <v>11550000</v>
      </c>
      <c r="AD232" s="60">
        <f t="shared" si="32"/>
        <v>14081.25</v>
      </c>
    </row>
    <row r="233" spans="1:30" x14ac:dyDescent="0.25">
      <c r="A233" s="41">
        <f t="shared" ca="1" si="25"/>
        <v>52826</v>
      </c>
      <c r="B233" s="20">
        <v>227</v>
      </c>
      <c r="C233" s="42">
        <f t="shared" si="26"/>
        <v>0</v>
      </c>
      <c r="D233" s="43">
        <f t="shared" si="31"/>
        <v>2.9000000000000001E-2</v>
      </c>
      <c r="E233" s="43" t="s">
        <v>43</v>
      </c>
      <c r="F233" s="45">
        <f t="shared" si="27"/>
        <v>0</v>
      </c>
      <c r="G233" s="42">
        <f t="shared" ca="1" si="28"/>
        <v>0</v>
      </c>
      <c r="H233" s="25">
        <f t="shared" ca="1" si="29"/>
        <v>0</v>
      </c>
      <c r="I233" s="20">
        <v>0</v>
      </c>
      <c r="J233" s="47">
        <v>0</v>
      </c>
      <c r="L233" s="48">
        <f>ROUND( IF(B233=$D$2,O232,IF(B233&lt;$D$2,IF(AND(E233="T",E232="K2"),SUM($N$6:N232)/($D$2-B233+1),L232),0)),2)</f>
        <v>0</v>
      </c>
      <c r="M233" s="21">
        <f t="shared" ca="1" si="30"/>
        <v>0</v>
      </c>
      <c r="AC233" s="59">
        <v>11600000</v>
      </c>
      <c r="AD233" s="60">
        <f t="shared" si="32"/>
        <v>14100</v>
      </c>
    </row>
    <row r="234" spans="1:30" x14ac:dyDescent="0.25">
      <c r="A234" s="41">
        <f t="shared" ca="1" si="25"/>
        <v>52857</v>
      </c>
      <c r="B234" s="20">
        <v>228</v>
      </c>
      <c r="C234" s="42">
        <f t="shared" si="26"/>
        <v>0</v>
      </c>
      <c r="D234" s="43">
        <f t="shared" si="31"/>
        <v>2.9000000000000001E-2</v>
      </c>
      <c r="E234" s="43" t="s">
        <v>43</v>
      </c>
      <c r="F234" s="45">
        <f t="shared" si="27"/>
        <v>0</v>
      </c>
      <c r="G234" s="42">
        <f t="shared" ca="1" si="28"/>
        <v>0</v>
      </c>
      <c r="H234" s="25">
        <f t="shared" ca="1" si="29"/>
        <v>0</v>
      </c>
      <c r="I234" s="20">
        <v>0</v>
      </c>
      <c r="J234" s="47">
        <v>0</v>
      </c>
      <c r="L234" s="48">
        <f>ROUND( IF(B234=$D$2,O233,IF(B234&lt;$D$2,IF(AND(E234="T",E233="K2"),SUM($N$6:N233)/($D$2-B234+1),L233),0)),2)</f>
        <v>0</v>
      </c>
      <c r="M234" s="21">
        <f t="shared" ca="1" si="30"/>
        <v>0</v>
      </c>
      <c r="AC234" s="59">
        <v>11650000</v>
      </c>
      <c r="AD234" s="60">
        <f t="shared" si="32"/>
        <v>14118.75</v>
      </c>
    </row>
    <row r="235" spans="1:30" x14ac:dyDescent="0.25">
      <c r="A235" s="41">
        <f t="shared" ca="1" si="25"/>
        <v>52887</v>
      </c>
      <c r="B235" s="20">
        <v>229</v>
      </c>
      <c r="C235" s="42">
        <f t="shared" si="26"/>
        <v>0</v>
      </c>
      <c r="D235" s="43">
        <f t="shared" si="31"/>
        <v>2.9000000000000001E-2</v>
      </c>
      <c r="E235" s="43" t="s">
        <v>43</v>
      </c>
      <c r="F235" s="45">
        <f t="shared" si="27"/>
        <v>0</v>
      </c>
      <c r="G235" s="42">
        <f t="shared" ca="1" si="28"/>
        <v>0</v>
      </c>
      <c r="H235" s="25">
        <f t="shared" ca="1" si="29"/>
        <v>0</v>
      </c>
      <c r="I235" s="20">
        <v>0</v>
      </c>
      <c r="J235" s="47">
        <v>0</v>
      </c>
      <c r="L235" s="48">
        <f>ROUND( IF(B235=$D$2,O234,IF(B235&lt;$D$2,IF(AND(E235="T",E234="K2"),SUM($N$6:N234)/($D$2-B235+1),L234),0)),2)</f>
        <v>0</v>
      </c>
      <c r="M235" s="21">
        <f t="shared" ca="1" si="30"/>
        <v>0</v>
      </c>
      <c r="AC235" s="59">
        <v>11700000</v>
      </c>
      <c r="AD235" s="60">
        <f t="shared" si="32"/>
        <v>14137.5</v>
      </c>
    </row>
    <row r="236" spans="1:30" x14ac:dyDescent="0.25">
      <c r="A236" s="41">
        <f t="shared" ca="1" si="25"/>
        <v>52918</v>
      </c>
      <c r="B236" s="20">
        <v>230</v>
      </c>
      <c r="C236" s="42">
        <f t="shared" si="26"/>
        <v>0</v>
      </c>
      <c r="D236" s="43">
        <f t="shared" si="31"/>
        <v>2.9000000000000001E-2</v>
      </c>
      <c r="E236" s="43" t="s">
        <v>43</v>
      </c>
      <c r="F236" s="45">
        <f t="shared" si="27"/>
        <v>0</v>
      </c>
      <c r="G236" s="42">
        <f t="shared" ca="1" si="28"/>
        <v>0</v>
      </c>
      <c r="H236" s="25">
        <f t="shared" ca="1" si="29"/>
        <v>0</v>
      </c>
      <c r="I236" s="20">
        <v>0</v>
      </c>
      <c r="J236" s="47">
        <v>0</v>
      </c>
      <c r="L236" s="48">
        <f>ROUND( IF(B236=$D$2,O235,IF(B236&lt;$D$2,IF(AND(E236="T",E235="K2"),SUM($N$6:N235)/($D$2-B236+1),L235),0)),2)</f>
        <v>0</v>
      </c>
      <c r="M236" s="21">
        <f t="shared" ca="1" si="30"/>
        <v>0</v>
      </c>
      <c r="AC236" s="59">
        <v>11750000</v>
      </c>
      <c r="AD236" s="60">
        <f t="shared" si="32"/>
        <v>14156.25</v>
      </c>
    </row>
    <row r="237" spans="1:30" x14ac:dyDescent="0.25">
      <c r="A237" s="41">
        <f t="shared" ca="1" si="25"/>
        <v>52948</v>
      </c>
      <c r="B237" s="20">
        <v>231</v>
      </c>
      <c r="C237" s="42">
        <f t="shared" si="26"/>
        <v>0</v>
      </c>
      <c r="D237" s="43">
        <f t="shared" si="31"/>
        <v>2.9000000000000001E-2</v>
      </c>
      <c r="E237" s="43" t="s">
        <v>43</v>
      </c>
      <c r="F237" s="45">
        <f t="shared" si="27"/>
        <v>0</v>
      </c>
      <c r="G237" s="42">
        <f t="shared" ca="1" si="28"/>
        <v>0</v>
      </c>
      <c r="H237" s="25">
        <f t="shared" ca="1" si="29"/>
        <v>0</v>
      </c>
      <c r="I237" s="20">
        <v>0</v>
      </c>
      <c r="J237" s="47">
        <v>0</v>
      </c>
      <c r="L237" s="48">
        <f>ROUND( IF(B237=$D$2,O236,IF(B237&lt;$D$2,IF(AND(E237="T",E236="K2"),SUM($N$6:N236)/($D$2-B237+1),L236),0)),2)</f>
        <v>0</v>
      </c>
      <c r="M237" s="21">
        <f t="shared" ca="1" si="30"/>
        <v>0</v>
      </c>
      <c r="AC237" s="59">
        <v>11800000</v>
      </c>
      <c r="AD237" s="60">
        <f t="shared" si="32"/>
        <v>14175</v>
      </c>
    </row>
    <row r="238" spans="1:30" x14ac:dyDescent="0.25">
      <c r="A238" s="41">
        <f t="shared" ca="1" si="25"/>
        <v>52979</v>
      </c>
      <c r="B238" s="20">
        <v>232</v>
      </c>
      <c r="C238" s="42">
        <f t="shared" si="26"/>
        <v>0</v>
      </c>
      <c r="D238" s="43">
        <f t="shared" si="31"/>
        <v>2.9000000000000001E-2</v>
      </c>
      <c r="E238" s="43" t="s">
        <v>43</v>
      </c>
      <c r="F238" s="45">
        <f t="shared" si="27"/>
        <v>0</v>
      </c>
      <c r="G238" s="42">
        <f t="shared" ca="1" si="28"/>
        <v>0</v>
      </c>
      <c r="H238" s="25">
        <f t="shared" ca="1" si="29"/>
        <v>0</v>
      </c>
      <c r="I238" s="20">
        <v>0</v>
      </c>
      <c r="J238" s="47">
        <v>0</v>
      </c>
      <c r="L238" s="48">
        <f>ROUND( IF(B238=$D$2,O237,IF(B238&lt;$D$2,IF(AND(E238="T",E237="K2"),SUM($N$6:N237)/($D$2-B238+1),L237),0)),2)</f>
        <v>0</v>
      </c>
      <c r="M238" s="21">
        <f t="shared" ca="1" si="30"/>
        <v>0</v>
      </c>
      <c r="AC238" s="59">
        <v>11850000</v>
      </c>
      <c r="AD238" s="60">
        <f t="shared" si="32"/>
        <v>14193.75</v>
      </c>
    </row>
    <row r="239" spans="1:30" x14ac:dyDescent="0.25">
      <c r="A239" s="41">
        <f t="shared" ca="1" si="25"/>
        <v>53010</v>
      </c>
      <c r="B239" s="20">
        <v>233</v>
      </c>
      <c r="C239" s="42">
        <f t="shared" si="26"/>
        <v>0</v>
      </c>
      <c r="D239" s="43">
        <f t="shared" si="31"/>
        <v>2.9000000000000001E-2</v>
      </c>
      <c r="E239" s="43" t="s">
        <v>43</v>
      </c>
      <c r="F239" s="45">
        <f t="shared" si="27"/>
        <v>0</v>
      </c>
      <c r="G239" s="42">
        <f t="shared" ca="1" si="28"/>
        <v>0</v>
      </c>
      <c r="H239" s="25">
        <f t="shared" ca="1" si="29"/>
        <v>0</v>
      </c>
      <c r="I239" s="20">
        <v>0</v>
      </c>
      <c r="J239" s="47">
        <v>0</v>
      </c>
      <c r="L239" s="48">
        <f>ROUND( IF(B239=$D$2,O238,IF(B239&lt;$D$2,IF(AND(E239="T",E238="K2"),SUM($N$6:N238)/($D$2-B239+1),L238),0)),2)</f>
        <v>0</v>
      </c>
      <c r="M239" s="21">
        <f t="shared" ca="1" si="30"/>
        <v>0</v>
      </c>
      <c r="AC239" s="59">
        <v>11900000</v>
      </c>
      <c r="AD239" s="60">
        <f t="shared" si="32"/>
        <v>14212.5</v>
      </c>
    </row>
    <row r="240" spans="1:30" x14ac:dyDescent="0.25">
      <c r="A240" s="41">
        <f t="shared" ca="1" si="25"/>
        <v>53038</v>
      </c>
      <c r="B240" s="20">
        <v>234</v>
      </c>
      <c r="C240" s="42">
        <f t="shared" si="26"/>
        <v>0</v>
      </c>
      <c r="D240" s="43">
        <f t="shared" si="31"/>
        <v>2.9000000000000001E-2</v>
      </c>
      <c r="E240" s="43" t="s">
        <v>43</v>
      </c>
      <c r="F240" s="45">
        <f t="shared" si="27"/>
        <v>0</v>
      </c>
      <c r="G240" s="42">
        <f t="shared" ca="1" si="28"/>
        <v>0</v>
      </c>
      <c r="H240" s="25">
        <f t="shared" ca="1" si="29"/>
        <v>0</v>
      </c>
      <c r="I240" s="20">
        <v>0</v>
      </c>
      <c r="J240" s="47">
        <v>0</v>
      </c>
      <c r="L240" s="48">
        <f>ROUND( IF(B240=$D$2,O239,IF(B240&lt;$D$2,IF(AND(E240="T",E239="K2"),SUM($N$6:N239)/($D$2-B240+1),L239),0)),2)</f>
        <v>0</v>
      </c>
      <c r="M240" s="21">
        <f t="shared" ca="1" si="30"/>
        <v>0</v>
      </c>
      <c r="AC240" s="59">
        <v>11950000</v>
      </c>
      <c r="AD240" s="60">
        <f t="shared" si="32"/>
        <v>14231.25</v>
      </c>
    </row>
    <row r="241" spans="1:30" x14ac:dyDescent="0.25">
      <c r="A241" s="41">
        <f t="shared" ca="1" si="25"/>
        <v>53069</v>
      </c>
      <c r="B241" s="20">
        <v>235</v>
      </c>
      <c r="C241" s="42">
        <f t="shared" si="26"/>
        <v>0</v>
      </c>
      <c r="D241" s="43">
        <f t="shared" si="31"/>
        <v>2.9000000000000001E-2</v>
      </c>
      <c r="E241" s="43" t="s">
        <v>43</v>
      </c>
      <c r="F241" s="45">
        <f t="shared" si="27"/>
        <v>0</v>
      </c>
      <c r="G241" s="42">
        <f t="shared" ca="1" si="28"/>
        <v>0</v>
      </c>
      <c r="H241" s="25">
        <f t="shared" ca="1" si="29"/>
        <v>0</v>
      </c>
      <c r="I241" s="20">
        <v>0</v>
      </c>
      <c r="J241" s="47">
        <v>0</v>
      </c>
      <c r="L241" s="48">
        <f>ROUND( IF(B241=$D$2,O240,IF(B241&lt;$D$2,IF(AND(E241="T",E240="K2"),SUM($N$6:N240)/($D$2-B241+1),L240),0)),2)</f>
        <v>0</v>
      </c>
      <c r="M241" s="21">
        <f t="shared" ca="1" si="30"/>
        <v>0</v>
      </c>
      <c r="AC241" s="59">
        <v>12000000</v>
      </c>
      <c r="AD241" s="60">
        <f t="shared" si="32"/>
        <v>14250</v>
      </c>
    </row>
    <row r="242" spans="1:30" x14ac:dyDescent="0.25">
      <c r="A242" s="41">
        <f t="shared" ca="1" si="25"/>
        <v>53099</v>
      </c>
      <c r="B242" s="20">
        <v>236</v>
      </c>
      <c r="C242" s="42">
        <f t="shared" si="26"/>
        <v>0</v>
      </c>
      <c r="D242" s="43">
        <f t="shared" si="31"/>
        <v>2.9000000000000001E-2</v>
      </c>
      <c r="E242" s="43" t="s">
        <v>43</v>
      </c>
      <c r="F242" s="45">
        <f t="shared" si="27"/>
        <v>0</v>
      </c>
      <c r="G242" s="42">
        <f t="shared" ca="1" si="28"/>
        <v>0</v>
      </c>
      <c r="H242" s="25">
        <f t="shared" ca="1" si="29"/>
        <v>0</v>
      </c>
      <c r="I242" s="20">
        <v>0</v>
      </c>
      <c r="J242" s="47">
        <v>0</v>
      </c>
      <c r="L242" s="48">
        <f>ROUND( IF(B242=$D$2,O241,IF(B242&lt;$D$2,IF(AND(E242="T",E241="K2"),SUM($N$6:N241)/($D$2-B242+1),L241),0)),2)</f>
        <v>0</v>
      </c>
      <c r="M242" s="21">
        <f t="shared" ca="1" si="30"/>
        <v>0</v>
      </c>
      <c r="AC242" s="59">
        <v>12050000</v>
      </c>
      <c r="AD242" s="60">
        <f t="shared" si="32"/>
        <v>14268.75</v>
      </c>
    </row>
    <row r="243" spans="1:30" x14ac:dyDescent="0.25">
      <c r="A243" s="41">
        <f t="shared" ca="1" si="25"/>
        <v>53130</v>
      </c>
      <c r="B243" s="20">
        <v>237</v>
      </c>
      <c r="C243" s="42">
        <f t="shared" si="26"/>
        <v>0</v>
      </c>
      <c r="D243" s="43">
        <f t="shared" si="31"/>
        <v>2.9000000000000001E-2</v>
      </c>
      <c r="E243" s="43" t="s">
        <v>43</v>
      </c>
      <c r="F243" s="45">
        <f t="shared" si="27"/>
        <v>0</v>
      </c>
      <c r="G243" s="42">
        <f t="shared" ca="1" si="28"/>
        <v>0</v>
      </c>
      <c r="H243" s="25">
        <f t="shared" ca="1" si="29"/>
        <v>0</v>
      </c>
      <c r="I243" s="20">
        <v>0</v>
      </c>
      <c r="J243" s="47">
        <v>0</v>
      </c>
      <c r="L243" s="48">
        <f>ROUND( IF(B243=$D$2,O242,IF(B243&lt;$D$2,IF(AND(E243="T",E242="K2"),SUM($N$6:N242)/($D$2-B243+1),L242),0)),2)</f>
        <v>0</v>
      </c>
      <c r="M243" s="21">
        <f t="shared" ca="1" si="30"/>
        <v>0</v>
      </c>
      <c r="AC243" s="59">
        <v>12100000</v>
      </c>
      <c r="AD243" s="60">
        <f t="shared" si="32"/>
        <v>14287.5</v>
      </c>
    </row>
    <row r="244" spans="1:30" x14ac:dyDescent="0.25">
      <c r="A244" s="41">
        <f t="shared" ca="1" si="25"/>
        <v>53160</v>
      </c>
      <c r="B244" s="20">
        <v>238</v>
      </c>
      <c r="C244" s="42">
        <f t="shared" si="26"/>
        <v>0</v>
      </c>
      <c r="D244" s="43">
        <f t="shared" si="31"/>
        <v>2.9000000000000001E-2</v>
      </c>
      <c r="E244" s="43" t="s">
        <v>43</v>
      </c>
      <c r="F244" s="45">
        <f t="shared" si="27"/>
        <v>0</v>
      </c>
      <c r="G244" s="42">
        <f t="shared" ca="1" si="28"/>
        <v>0</v>
      </c>
      <c r="H244" s="25">
        <f t="shared" ca="1" si="29"/>
        <v>0</v>
      </c>
      <c r="I244" s="20">
        <v>0</v>
      </c>
      <c r="J244" s="47">
        <v>0</v>
      </c>
      <c r="L244" s="48">
        <f>ROUND( IF(B244=$D$2,O243,IF(B244&lt;$D$2,IF(AND(E244="T",E243="K2"),SUM($N$6:N243)/($D$2-B244+1),L243),0)),2)</f>
        <v>0</v>
      </c>
      <c r="M244" s="21">
        <f t="shared" ca="1" si="30"/>
        <v>0</v>
      </c>
      <c r="AC244" s="59">
        <v>12150000</v>
      </c>
      <c r="AD244" s="60">
        <f t="shared" si="32"/>
        <v>14306.25</v>
      </c>
    </row>
    <row r="245" spans="1:30" x14ac:dyDescent="0.25">
      <c r="A245" s="41">
        <f t="shared" ca="1" si="25"/>
        <v>53191</v>
      </c>
      <c r="B245" s="20">
        <v>239</v>
      </c>
      <c r="C245" s="42">
        <f t="shared" si="26"/>
        <v>0</v>
      </c>
      <c r="D245" s="43">
        <f t="shared" si="31"/>
        <v>2.9000000000000001E-2</v>
      </c>
      <c r="E245" s="43" t="s">
        <v>43</v>
      </c>
      <c r="F245" s="45">
        <f t="shared" si="27"/>
        <v>0</v>
      </c>
      <c r="G245" s="42">
        <f t="shared" ca="1" si="28"/>
        <v>0</v>
      </c>
      <c r="H245" s="25">
        <f t="shared" ca="1" si="29"/>
        <v>0</v>
      </c>
      <c r="I245" s="20">
        <v>0</v>
      </c>
      <c r="J245" s="47">
        <v>0</v>
      </c>
      <c r="L245" s="48">
        <f>ROUND( IF(B245=$D$2,O244,IF(B245&lt;$D$2,IF(AND(E245="T",E244="K2"),SUM($N$6:N244)/($D$2-B245+1),L244),0)),2)</f>
        <v>0</v>
      </c>
      <c r="M245" s="21">
        <f t="shared" ca="1" si="30"/>
        <v>0</v>
      </c>
      <c r="AC245" s="59">
        <v>12200000</v>
      </c>
      <c r="AD245" s="60">
        <f t="shared" si="32"/>
        <v>14325</v>
      </c>
    </row>
    <row r="246" spans="1:30" x14ac:dyDescent="0.25">
      <c r="A246" s="41">
        <f t="shared" ca="1" si="25"/>
        <v>53222</v>
      </c>
      <c r="B246" s="20">
        <v>240</v>
      </c>
      <c r="C246" s="42">
        <f t="shared" si="26"/>
        <v>0</v>
      </c>
      <c r="D246" s="43">
        <f t="shared" si="31"/>
        <v>2.9000000000000001E-2</v>
      </c>
      <c r="E246" s="43" t="s">
        <v>43</v>
      </c>
      <c r="F246" s="45">
        <f t="shared" si="27"/>
        <v>0</v>
      </c>
      <c r="G246" s="42">
        <f t="shared" ca="1" si="28"/>
        <v>0</v>
      </c>
      <c r="H246" s="25">
        <f t="shared" ca="1" si="29"/>
        <v>0</v>
      </c>
      <c r="I246" s="20">
        <v>0</v>
      </c>
      <c r="J246" s="47">
        <v>0</v>
      </c>
      <c r="L246" s="48">
        <f>ROUND( IF(B246=$D$2,O245,IF(B246&lt;$D$2,IF(AND(E246="T",E245="K2"),SUM($N$6:N245)/($D$2-B246+1),L245),0)),2)</f>
        <v>0</v>
      </c>
      <c r="M246" s="21">
        <f t="shared" ca="1" si="30"/>
        <v>0</v>
      </c>
      <c r="AC246" s="59">
        <v>12250000</v>
      </c>
      <c r="AD246" s="60">
        <f t="shared" si="32"/>
        <v>14343.75</v>
      </c>
    </row>
    <row r="247" spans="1:30" x14ac:dyDescent="0.25">
      <c r="A247" s="41">
        <f t="shared" ca="1" si="25"/>
        <v>53252</v>
      </c>
      <c r="B247" s="20">
        <v>241</v>
      </c>
      <c r="C247" s="42">
        <f t="shared" si="26"/>
        <v>0</v>
      </c>
      <c r="D247" s="43">
        <f t="shared" si="31"/>
        <v>2.9000000000000001E-2</v>
      </c>
      <c r="E247" s="43" t="s">
        <v>43</v>
      </c>
      <c r="F247" s="45">
        <f t="shared" si="27"/>
        <v>0</v>
      </c>
      <c r="G247" s="42">
        <f t="shared" ca="1" si="28"/>
        <v>0</v>
      </c>
      <c r="H247" s="25">
        <f t="shared" ca="1" si="29"/>
        <v>0</v>
      </c>
      <c r="I247" s="20">
        <v>0</v>
      </c>
      <c r="J247" s="47">
        <v>0</v>
      </c>
      <c r="L247" s="48">
        <f>ROUND( IF(B247=$D$2,O246,IF(B247&lt;$D$2,IF(AND(E247="T",E246="K2"),SUM($N$6:N246)/($D$2-B247+1),L246),0)),2)</f>
        <v>0</v>
      </c>
      <c r="M247" s="21">
        <f t="shared" ca="1" si="30"/>
        <v>0</v>
      </c>
      <c r="AC247" s="59">
        <v>12300000</v>
      </c>
      <c r="AD247" s="60">
        <f t="shared" si="32"/>
        <v>14362.5</v>
      </c>
    </row>
    <row r="248" spans="1:30" x14ac:dyDescent="0.25">
      <c r="A248" s="41">
        <f t="shared" ca="1" si="25"/>
        <v>53283</v>
      </c>
      <c r="B248" s="20">
        <v>242</v>
      </c>
      <c r="C248" s="42">
        <f t="shared" si="26"/>
        <v>0</v>
      </c>
      <c r="D248" s="43">
        <f t="shared" si="31"/>
        <v>2.9000000000000001E-2</v>
      </c>
      <c r="E248" s="43" t="s">
        <v>43</v>
      </c>
      <c r="F248" s="45">
        <f t="shared" si="27"/>
        <v>0</v>
      </c>
      <c r="G248" s="42">
        <f t="shared" ca="1" si="28"/>
        <v>0</v>
      </c>
      <c r="H248" s="25">
        <f t="shared" ca="1" si="29"/>
        <v>0</v>
      </c>
      <c r="I248" s="20">
        <v>0</v>
      </c>
      <c r="J248" s="47">
        <v>0</v>
      </c>
      <c r="L248" s="48">
        <f>ROUND( IF(B248=$D$2,O247,IF(B248&lt;$D$2,IF(AND(E248="T",E247="K2"),SUM($N$6:N247)/($D$2-B248+1),L247),0)),2)</f>
        <v>0</v>
      </c>
      <c r="M248" s="21">
        <f t="shared" ca="1" si="30"/>
        <v>0</v>
      </c>
      <c r="AC248" s="59">
        <v>12350000</v>
      </c>
      <c r="AD248" s="60">
        <f t="shared" si="32"/>
        <v>14381.25</v>
      </c>
    </row>
    <row r="249" spans="1:30" x14ac:dyDescent="0.25">
      <c r="A249" s="41">
        <f t="shared" ca="1" si="25"/>
        <v>53313</v>
      </c>
      <c r="B249" s="20">
        <v>243</v>
      </c>
      <c r="C249" s="42">
        <f t="shared" si="26"/>
        <v>0</v>
      </c>
      <c r="D249" s="43">
        <f t="shared" si="31"/>
        <v>2.9000000000000001E-2</v>
      </c>
      <c r="E249" s="43" t="s">
        <v>43</v>
      </c>
      <c r="F249" s="45">
        <f t="shared" si="27"/>
        <v>0</v>
      </c>
      <c r="G249" s="42">
        <f t="shared" ca="1" si="28"/>
        <v>0</v>
      </c>
      <c r="H249" s="25">
        <f t="shared" ca="1" si="29"/>
        <v>0</v>
      </c>
      <c r="I249" s="20">
        <v>0</v>
      </c>
      <c r="J249" s="47">
        <v>0</v>
      </c>
      <c r="L249" s="48">
        <f>ROUND( IF(B249=$D$2,O248,IF(B249&lt;$D$2,IF(AND(E249="T",E248="K2"),SUM($N$6:N248)/($D$2-B249+1),L248),0)),2)</f>
        <v>0</v>
      </c>
      <c r="M249" s="21">
        <f t="shared" ca="1" si="30"/>
        <v>0</v>
      </c>
      <c r="AC249" s="59">
        <v>12400000</v>
      </c>
      <c r="AD249" s="60">
        <f t="shared" si="32"/>
        <v>14400</v>
      </c>
    </row>
    <row r="250" spans="1:30" x14ac:dyDescent="0.25">
      <c r="A250" s="41">
        <f t="shared" ca="1" si="25"/>
        <v>53344</v>
      </c>
      <c r="B250" s="20">
        <v>244</v>
      </c>
      <c r="C250" s="42">
        <f t="shared" si="26"/>
        <v>0</v>
      </c>
      <c r="D250" s="43">
        <f t="shared" si="31"/>
        <v>2.9000000000000001E-2</v>
      </c>
      <c r="E250" s="43" t="s">
        <v>43</v>
      </c>
      <c r="F250" s="45">
        <f t="shared" si="27"/>
        <v>0</v>
      </c>
      <c r="G250" s="42">
        <f t="shared" ca="1" si="28"/>
        <v>0</v>
      </c>
      <c r="H250" s="25">
        <f t="shared" ca="1" si="29"/>
        <v>0</v>
      </c>
      <c r="I250" s="20">
        <v>0</v>
      </c>
      <c r="J250" s="47">
        <v>0</v>
      </c>
      <c r="L250" s="48">
        <f>ROUND( IF(B250=$D$2,O249,IF(B250&lt;$D$2,IF(AND(E250="T",E249="K2"),SUM($N$6:N249)/($D$2-B250+1),L249),0)),2)</f>
        <v>0</v>
      </c>
      <c r="M250" s="21">
        <f t="shared" ca="1" si="30"/>
        <v>0</v>
      </c>
      <c r="AC250" s="59">
        <v>12450000</v>
      </c>
      <c r="AD250" s="60">
        <f t="shared" si="32"/>
        <v>14418.75</v>
      </c>
    </row>
    <row r="251" spans="1:30" x14ac:dyDescent="0.25">
      <c r="A251" s="41">
        <f t="shared" ca="1" si="25"/>
        <v>53375</v>
      </c>
      <c r="B251" s="20">
        <v>245</v>
      </c>
      <c r="C251" s="42">
        <f t="shared" si="26"/>
        <v>0</v>
      </c>
      <c r="D251" s="43">
        <f t="shared" si="31"/>
        <v>2.9000000000000001E-2</v>
      </c>
      <c r="E251" s="43" t="s">
        <v>43</v>
      </c>
      <c r="F251" s="45">
        <f t="shared" si="27"/>
        <v>0</v>
      </c>
      <c r="G251" s="42">
        <f t="shared" ca="1" si="28"/>
        <v>0</v>
      </c>
      <c r="H251" s="25">
        <f t="shared" ca="1" si="29"/>
        <v>0</v>
      </c>
      <c r="I251" s="20">
        <v>0</v>
      </c>
      <c r="J251" s="47">
        <v>0</v>
      </c>
      <c r="L251" s="48">
        <f>ROUND( IF(B251=$D$2,O250,IF(B251&lt;$D$2,IF(AND(E251="T",E250="K2"),SUM($N$6:N250)/($D$2-B251+1),L250),0)),2)</f>
        <v>0</v>
      </c>
      <c r="M251" s="21">
        <f t="shared" ca="1" si="30"/>
        <v>0</v>
      </c>
      <c r="AC251" s="59">
        <v>12500000</v>
      </c>
      <c r="AD251" s="60">
        <f t="shared" si="32"/>
        <v>14437.5</v>
      </c>
    </row>
    <row r="252" spans="1:30" x14ac:dyDescent="0.25">
      <c r="A252" s="41">
        <f t="shared" ca="1" si="25"/>
        <v>53403</v>
      </c>
      <c r="B252" s="20">
        <v>246</v>
      </c>
      <c r="C252" s="42">
        <f t="shared" si="26"/>
        <v>0</v>
      </c>
      <c r="D252" s="43">
        <f t="shared" si="31"/>
        <v>2.9000000000000001E-2</v>
      </c>
      <c r="E252" s="43" t="s">
        <v>43</v>
      </c>
      <c r="F252" s="45">
        <f t="shared" si="27"/>
        <v>0</v>
      </c>
      <c r="G252" s="42">
        <f t="shared" ca="1" si="28"/>
        <v>0</v>
      </c>
      <c r="H252" s="25">
        <f t="shared" ca="1" si="29"/>
        <v>0</v>
      </c>
      <c r="I252" s="20">
        <v>0</v>
      </c>
      <c r="J252" s="47">
        <v>0</v>
      </c>
      <c r="L252" s="48">
        <f>ROUND( IF(B252=$D$2,O251,IF(B252&lt;$D$2,IF(AND(E252="T",E251="K2"),SUM($N$6:N251)/($D$2-B252+1),L251),0)),2)</f>
        <v>0</v>
      </c>
      <c r="M252" s="21">
        <f t="shared" ca="1" si="30"/>
        <v>0</v>
      </c>
      <c r="AC252" s="59">
        <v>12550000</v>
      </c>
      <c r="AD252" s="60">
        <f t="shared" si="32"/>
        <v>14456.25</v>
      </c>
    </row>
    <row r="253" spans="1:30" x14ac:dyDescent="0.25">
      <c r="A253" s="41">
        <f t="shared" ca="1" si="25"/>
        <v>53434</v>
      </c>
      <c r="B253" s="20">
        <v>247</v>
      </c>
      <c r="C253" s="42">
        <f t="shared" si="26"/>
        <v>0</v>
      </c>
      <c r="D253" s="43">
        <f t="shared" si="31"/>
        <v>2.9000000000000001E-2</v>
      </c>
      <c r="E253" s="43" t="s">
        <v>43</v>
      </c>
      <c r="F253" s="45">
        <f t="shared" si="27"/>
        <v>0</v>
      </c>
      <c r="G253" s="42">
        <f t="shared" ca="1" si="28"/>
        <v>0</v>
      </c>
      <c r="H253" s="25">
        <f t="shared" ca="1" si="29"/>
        <v>0</v>
      </c>
      <c r="I253" s="20">
        <v>0</v>
      </c>
      <c r="J253" s="47">
        <v>0</v>
      </c>
      <c r="L253" s="48">
        <f>ROUND( IF(B253=$D$2,O252,IF(B253&lt;$D$2,IF(AND(E253="T",E252="K2"),SUM($N$6:N252)/($D$2-B253+1),L252),0)),2)</f>
        <v>0</v>
      </c>
      <c r="M253" s="21">
        <f t="shared" ca="1" si="30"/>
        <v>0</v>
      </c>
      <c r="AC253" s="59">
        <v>12600000</v>
      </c>
      <c r="AD253" s="60">
        <f t="shared" si="32"/>
        <v>14475</v>
      </c>
    </row>
    <row r="254" spans="1:30" x14ac:dyDescent="0.25">
      <c r="A254" s="41">
        <f t="shared" ca="1" si="25"/>
        <v>53464</v>
      </c>
      <c r="B254" s="20">
        <v>248</v>
      </c>
      <c r="C254" s="42">
        <f t="shared" si="26"/>
        <v>0</v>
      </c>
      <c r="D254" s="43">
        <f t="shared" si="31"/>
        <v>2.9000000000000001E-2</v>
      </c>
      <c r="E254" s="43" t="s">
        <v>43</v>
      </c>
      <c r="F254" s="45">
        <f t="shared" si="27"/>
        <v>0</v>
      </c>
      <c r="G254" s="42">
        <f t="shared" ca="1" si="28"/>
        <v>0</v>
      </c>
      <c r="H254" s="25">
        <f t="shared" ca="1" si="29"/>
        <v>0</v>
      </c>
      <c r="I254" s="20">
        <v>0</v>
      </c>
      <c r="J254" s="47">
        <v>0</v>
      </c>
      <c r="L254" s="48">
        <f>ROUND( IF(B254=$D$2,O253,IF(B254&lt;$D$2,IF(AND(E254="T",E253="K2"),SUM($N$6:N253)/($D$2-B254+1),L253),0)),2)</f>
        <v>0</v>
      </c>
      <c r="M254" s="21">
        <f t="shared" ca="1" si="30"/>
        <v>0</v>
      </c>
      <c r="AC254" s="59">
        <v>12650000</v>
      </c>
      <c r="AD254" s="60">
        <f t="shared" si="32"/>
        <v>14493.75</v>
      </c>
    </row>
    <row r="255" spans="1:30" x14ac:dyDescent="0.25">
      <c r="A255" s="41">
        <f t="shared" ca="1" si="25"/>
        <v>53495</v>
      </c>
      <c r="B255" s="20">
        <v>249</v>
      </c>
      <c r="C255" s="42">
        <f t="shared" si="26"/>
        <v>0</v>
      </c>
      <c r="D255" s="43">
        <f t="shared" si="31"/>
        <v>2.9000000000000001E-2</v>
      </c>
      <c r="E255" s="43" t="s">
        <v>43</v>
      </c>
      <c r="F255" s="45">
        <f t="shared" si="27"/>
        <v>0</v>
      </c>
      <c r="G255" s="42">
        <f t="shared" ca="1" si="28"/>
        <v>0</v>
      </c>
      <c r="H255" s="25">
        <f t="shared" ca="1" si="29"/>
        <v>0</v>
      </c>
      <c r="I255" s="20">
        <v>0</v>
      </c>
      <c r="J255" s="47">
        <v>0</v>
      </c>
      <c r="L255" s="48">
        <f>ROUND( IF(B255=$D$2,O254,IF(B255&lt;$D$2,IF(AND(E255="T",E254="K2"),SUM($N$6:N254)/($D$2-B255+1),L254),0)),2)</f>
        <v>0</v>
      </c>
      <c r="M255" s="21">
        <f t="shared" ca="1" si="30"/>
        <v>0</v>
      </c>
      <c r="AC255" s="59">
        <v>12700000</v>
      </c>
      <c r="AD255" s="60">
        <f t="shared" si="32"/>
        <v>14512.5</v>
      </c>
    </row>
    <row r="256" spans="1:30" x14ac:dyDescent="0.25">
      <c r="A256" s="41">
        <f t="shared" ca="1" si="25"/>
        <v>53525</v>
      </c>
      <c r="B256" s="20">
        <v>250</v>
      </c>
      <c r="C256" s="42">
        <f t="shared" si="26"/>
        <v>0</v>
      </c>
      <c r="D256" s="43">
        <f t="shared" si="31"/>
        <v>2.9000000000000001E-2</v>
      </c>
      <c r="E256" s="43" t="s">
        <v>43</v>
      </c>
      <c r="F256" s="45">
        <f t="shared" si="27"/>
        <v>0</v>
      </c>
      <c r="G256" s="42">
        <f t="shared" ca="1" si="28"/>
        <v>0</v>
      </c>
      <c r="H256" s="25">
        <f t="shared" ca="1" si="29"/>
        <v>0</v>
      </c>
      <c r="I256" s="20">
        <v>0</v>
      </c>
      <c r="J256" s="47">
        <v>0</v>
      </c>
      <c r="L256" s="48">
        <f>ROUND( IF(B256=$D$2,O255,IF(B256&lt;$D$2,IF(AND(E256="T",E255="K2"),SUM($N$6:N255)/($D$2-B256+1),L255),0)),2)</f>
        <v>0</v>
      </c>
      <c r="M256" s="21">
        <f t="shared" ca="1" si="30"/>
        <v>0</v>
      </c>
      <c r="AC256" s="59">
        <v>12750000</v>
      </c>
      <c r="AD256" s="60">
        <f t="shared" si="32"/>
        <v>14531.25</v>
      </c>
    </row>
    <row r="257" spans="1:30" x14ac:dyDescent="0.25">
      <c r="A257" s="41">
        <f t="shared" ca="1" si="25"/>
        <v>53556</v>
      </c>
      <c r="B257" s="20">
        <v>251</v>
      </c>
      <c r="C257" s="42">
        <f t="shared" si="26"/>
        <v>0</v>
      </c>
      <c r="D257" s="43">
        <f t="shared" si="31"/>
        <v>2.9000000000000001E-2</v>
      </c>
      <c r="E257" s="43" t="s">
        <v>43</v>
      </c>
      <c r="F257" s="45">
        <f t="shared" si="27"/>
        <v>0</v>
      </c>
      <c r="G257" s="42">
        <f t="shared" ca="1" si="28"/>
        <v>0</v>
      </c>
      <c r="H257" s="25">
        <f t="shared" ca="1" si="29"/>
        <v>0</v>
      </c>
      <c r="I257" s="20">
        <v>0</v>
      </c>
      <c r="J257" s="47">
        <v>0</v>
      </c>
      <c r="L257" s="48">
        <f>ROUND( IF(B257=$D$2,O256,IF(B257&lt;$D$2,IF(AND(E257="T",E256="K2"),SUM($N$6:N256)/($D$2-B257+1),L256),0)),2)</f>
        <v>0</v>
      </c>
      <c r="M257" s="21">
        <f t="shared" ca="1" si="30"/>
        <v>0</v>
      </c>
      <c r="AC257" s="59">
        <v>12800000</v>
      </c>
      <c r="AD257" s="60">
        <f t="shared" si="32"/>
        <v>14550</v>
      </c>
    </row>
    <row r="258" spans="1:30" x14ac:dyDescent="0.25">
      <c r="A258" s="41">
        <f t="shared" ca="1" si="25"/>
        <v>53587</v>
      </c>
      <c r="B258" s="20">
        <v>252</v>
      </c>
      <c r="C258" s="42">
        <f t="shared" si="26"/>
        <v>0</v>
      </c>
      <c r="D258" s="43">
        <f t="shared" si="31"/>
        <v>2.9000000000000001E-2</v>
      </c>
      <c r="E258" s="43" t="s">
        <v>43</v>
      </c>
      <c r="F258" s="45">
        <f t="shared" si="27"/>
        <v>0</v>
      </c>
      <c r="G258" s="42">
        <f t="shared" ca="1" si="28"/>
        <v>0</v>
      </c>
      <c r="H258" s="25">
        <f t="shared" ca="1" si="29"/>
        <v>0</v>
      </c>
      <c r="I258" s="20">
        <v>0</v>
      </c>
      <c r="J258" s="47">
        <v>0</v>
      </c>
      <c r="L258" s="48">
        <f>ROUND( IF(B258=$D$2,O257,IF(B258&lt;$D$2,IF(AND(E258="T",E257="K2"),SUM($N$6:N257)/($D$2-B258+1),L257),0)),2)</f>
        <v>0</v>
      </c>
      <c r="M258" s="21">
        <f t="shared" ca="1" si="30"/>
        <v>0</v>
      </c>
      <c r="AC258" s="59">
        <v>12850000</v>
      </c>
      <c r="AD258" s="60">
        <f t="shared" si="32"/>
        <v>14568.75</v>
      </c>
    </row>
    <row r="259" spans="1:30" x14ac:dyDescent="0.25">
      <c r="A259" s="41">
        <f t="shared" ca="1" si="25"/>
        <v>53617</v>
      </c>
      <c r="B259" s="20">
        <v>253</v>
      </c>
      <c r="C259" s="42">
        <f t="shared" si="26"/>
        <v>0</v>
      </c>
      <c r="D259" s="43">
        <f t="shared" si="31"/>
        <v>2.9000000000000001E-2</v>
      </c>
      <c r="E259" s="43" t="s">
        <v>43</v>
      </c>
      <c r="F259" s="45">
        <f t="shared" si="27"/>
        <v>0</v>
      </c>
      <c r="G259" s="42">
        <f t="shared" ca="1" si="28"/>
        <v>0</v>
      </c>
      <c r="H259" s="25">
        <f t="shared" ca="1" si="29"/>
        <v>0</v>
      </c>
      <c r="I259" s="20">
        <v>0</v>
      </c>
      <c r="J259" s="47">
        <v>0</v>
      </c>
      <c r="L259" s="48">
        <f>ROUND( IF(B259=$D$2,O258,IF(B259&lt;$D$2,IF(AND(E259="T",E258="K2"),SUM($N$6:N258)/($D$2-B259+1),L258),0)),2)</f>
        <v>0</v>
      </c>
      <c r="M259" s="21">
        <f t="shared" ca="1" si="30"/>
        <v>0</v>
      </c>
      <c r="AC259" s="59">
        <v>12900000</v>
      </c>
      <c r="AD259" s="60">
        <f t="shared" si="32"/>
        <v>14587.5</v>
      </c>
    </row>
    <row r="260" spans="1:30" x14ac:dyDescent="0.25">
      <c r="A260" s="41">
        <f t="shared" ca="1" si="25"/>
        <v>53648</v>
      </c>
      <c r="B260" s="20">
        <v>254</v>
      </c>
      <c r="C260" s="42">
        <f t="shared" si="26"/>
        <v>0</v>
      </c>
      <c r="D260" s="43">
        <f t="shared" si="31"/>
        <v>2.9000000000000001E-2</v>
      </c>
      <c r="E260" s="43" t="s">
        <v>43</v>
      </c>
      <c r="F260" s="45">
        <f t="shared" si="27"/>
        <v>0</v>
      </c>
      <c r="G260" s="42">
        <f t="shared" ca="1" si="28"/>
        <v>0</v>
      </c>
      <c r="H260" s="25">
        <f t="shared" ca="1" si="29"/>
        <v>0</v>
      </c>
      <c r="I260" s="20">
        <v>0</v>
      </c>
      <c r="J260" s="47">
        <v>0</v>
      </c>
      <c r="L260" s="48">
        <f>ROUND( IF(B260=$D$2,O259,IF(B260&lt;$D$2,IF(AND(E260="T",E259="K2"),SUM($N$6:N259)/($D$2-B260+1),L259),0)),2)</f>
        <v>0</v>
      </c>
      <c r="M260" s="21">
        <f t="shared" ca="1" si="30"/>
        <v>0</v>
      </c>
      <c r="AC260" s="59">
        <v>12950000</v>
      </c>
      <c r="AD260" s="60">
        <f t="shared" si="32"/>
        <v>14606.25</v>
      </c>
    </row>
    <row r="261" spans="1:30" x14ac:dyDescent="0.25">
      <c r="A261" s="41">
        <f t="shared" ca="1" si="25"/>
        <v>53678</v>
      </c>
      <c r="B261" s="20">
        <v>255</v>
      </c>
      <c r="C261" s="42">
        <f t="shared" si="26"/>
        <v>0</v>
      </c>
      <c r="D261" s="43">
        <f t="shared" si="31"/>
        <v>2.9000000000000001E-2</v>
      </c>
      <c r="E261" s="43" t="s">
        <v>43</v>
      </c>
      <c r="F261" s="45">
        <f t="shared" si="27"/>
        <v>0</v>
      </c>
      <c r="G261" s="42">
        <f t="shared" ca="1" si="28"/>
        <v>0</v>
      </c>
      <c r="H261" s="25">
        <f t="shared" ca="1" si="29"/>
        <v>0</v>
      </c>
      <c r="I261" s="20">
        <v>0</v>
      </c>
      <c r="J261" s="47">
        <v>0</v>
      </c>
      <c r="L261" s="48">
        <f>ROUND( IF(B261=$D$2,O260,IF(B261&lt;$D$2,IF(AND(E261="T",E260="K2"),SUM($N$6:N260)/($D$2-B261+1),L260),0)),2)</f>
        <v>0</v>
      </c>
      <c r="M261" s="21">
        <f t="shared" ca="1" si="30"/>
        <v>0</v>
      </c>
      <c r="AC261" s="59">
        <v>13000000</v>
      </c>
      <c r="AD261" s="60">
        <f t="shared" si="32"/>
        <v>14625</v>
      </c>
    </row>
    <row r="262" spans="1:30" x14ac:dyDescent="0.25">
      <c r="A262" s="41">
        <f t="shared" ca="1" si="25"/>
        <v>53709</v>
      </c>
      <c r="B262" s="20">
        <v>256</v>
      </c>
      <c r="C262" s="42">
        <f t="shared" si="26"/>
        <v>0</v>
      </c>
      <c r="D262" s="43">
        <f t="shared" si="31"/>
        <v>2.9000000000000001E-2</v>
      </c>
      <c r="E262" s="43" t="s">
        <v>43</v>
      </c>
      <c r="F262" s="45">
        <f t="shared" si="27"/>
        <v>0</v>
      </c>
      <c r="G262" s="42">
        <f t="shared" ca="1" si="28"/>
        <v>0</v>
      </c>
      <c r="H262" s="25">
        <f t="shared" ca="1" si="29"/>
        <v>0</v>
      </c>
      <c r="I262" s="20">
        <v>0</v>
      </c>
      <c r="J262" s="47">
        <v>0</v>
      </c>
      <c r="L262" s="48">
        <f>ROUND( IF(B262=$D$2,O261,IF(B262&lt;$D$2,IF(AND(E262="T",E261="K2"),SUM($N$6:N261)/($D$2-B262+1),L261),0)),2)</f>
        <v>0</v>
      </c>
      <c r="M262" s="21">
        <f t="shared" ca="1" si="30"/>
        <v>0</v>
      </c>
      <c r="AC262" s="59">
        <v>13050000</v>
      </c>
      <c r="AD262" s="60">
        <f t="shared" si="32"/>
        <v>14643.75</v>
      </c>
    </row>
    <row r="263" spans="1:30" x14ac:dyDescent="0.25">
      <c r="A263" s="41">
        <f t="shared" ca="1" si="25"/>
        <v>53740</v>
      </c>
      <c r="B263" s="20">
        <v>257</v>
      </c>
      <c r="C263" s="42">
        <f t="shared" si="26"/>
        <v>0</v>
      </c>
      <c r="D263" s="43">
        <f t="shared" si="31"/>
        <v>2.9000000000000001E-2</v>
      </c>
      <c r="E263" s="43" t="s">
        <v>43</v>
      </c>
      <c r="F263" s="45">
        <f t="shared" si="27"/>
        <v>0</v>
      </c>
      <c r="G263" s="42">
        <f t="shared" ca="1" si="28"/>
        <v>0</v>
      </c>
      <c r="H263" s="25">
        <f t="shared" ca="1" si="29"/>
        <v>0</v>
      </c>
      <c r="I263" s="20">
        <v>0</v>
      </c>
      <c r="J263" s="47">
        <v>0</v>
      </c>
      <c r="L263" s="48">
        <f>ROUND( IF(B263=$D$2,O262,IF(B263&lt;$D$2,IF(AND(E263="T",E262="K2"),SUM($N$6:N262)/($D$2-B263+1),L262),0)),2)</f>
        <v>0</v>
      </c>
      <c r="M263" s="21">
        <f t="shared" ca="1" si="30"/>
        <v>0</v>
      </c>
      <c r="AC263" s="59">
        <v>13100000</v>
      </c>
      <c r="AD263" s="60">
        <f t="shared" si="32"/>
        <v>14662.5</v>
      </c>
    </row>
    <row r="264" spans="1:30" x14ac:dyDescent="0.25">
      <c r="A264" s="41">
        <f t="shared" ref="A264:A327" ca="1" si="33">EOMONTH(A263,0) + DAY(A263)</f>
        <v>53768</v>
      </c>
      <c r="B264" s="20">
        <v>258</v>
      </c>
      <c r="C264" s="42">
        <f t="shared" ref="C264:C327" si="34">IF(B264&gt;$D$2,0,+C263-H263)</f>
        <v>0</v>
      </c>
      <c r="D264" s="43">
        <f t="shared" si="31"/>
        <v>2.9000000000000001E-2</v>
      </c>
      <c r="E264" s="43" t="s">
        <v>43</v>
      </c>
      <c r="F264" s="45">
        <f t="shared" ref="F264:F327" si="35">IF(B264&lt;=$D$2,$D$4,0)</f>
        <v>0</v>
      </c>
      <c r="G264" s="42">
        <f t="shared" ref="G264:G327" ca="1" si="36">IF(OR(E264="K",E264="T"), ROUND(+D264*C264/360*(A264-A263),2),0)</f>
        <v>0</v>
      </c>
      <c r="H264" s="25">
        <f t="shared" ref="H264:H327" ca="1" si="37">IF(B264=$D$2,C264,+F264-G264)</f>
        <v>0</v>
      </c>
      <c r="I264" s="20">
        <v>0</v>
      </c>
      <c r="J264" s="47">
        <v>0</v>
      </c>
      <c r="L264" s="48">
        <f>ROUND( IF(B264=$D$2,O263,IF(B264&lt;$D$2,IF(AND(E264="T",E263="K2"),SUM($N$6:N263)/($D$2-B264+1),L263),0)),2)</f>
        <v>0</v>
      </c>
      <c r="M264" s="21">
        <f t="shared" ref="M264:M327" ca="1" si="38">+J264+I264+G264+L264+H264</f>
        <v>0</v>
      </c>
      <c r="AC264" s="59">
        <v>13150000</v>
      </c>
      <c r="AD264" s="60">
        <f t="shared" si="32"/>
        <v>14681.25</v>
      </c>
    </row>
    <row r="265" spans="1:30" x14ac:dyDescent="0.25">
      <c r="A265" s="41">
        <f t="shared" ca="1" si="33"/>
        <v>53799</v>
      </c>
      <c r="B265" s="20">
        <v>259</v>
      </c>
      <c r="C265" s="42">
        <f t="shared" si="34"/>
        <v>0</v>
      </c>
      <c r="D265" s="43">
        <f t="shared" ref="D265:D328" si="39">D264</f>
        <v>2.9000000000000001E-2</v>
      </c>
      <c r="E265" s="43" t="s">
        <v>43</v>
      </c>
      <c r="F265" s="45">
        <f t="shared" si="35"/>
        <v>0</v>
      </c>
      <c r="G265" s="42">
        <f t="shared" ca="1" si="36"/>
        <v>0</v>
      </c>
      <c r="H265" s="25">
        <f t="shared" ca="1" si="37"/>
        <v>0</v>
      </c>
      <c r="I265" s="20">
        <v>0</v>
      </c>
      <c r="J265" s="47">
        <v>0</v>
      </c>
      <c r="L265" s="48">
        <f>ROUND( IF(B265=$D$2,O264,IF(B265&lt;$D$2,IF(AND(E265="T",E264="K2"),SUM($N$6:N264)/($D$2-B265+1),L264),0)),2)</f>
        <v>0</v>
      </c>
      <c r="M265" s="21">
        <f t="shared" ca="1" si="38"/>
        <v>0</v>
      </c>
      <c r="AC265" s="59">
        <v>13200000</v>
      </c>
      <c r="AD265" s="60">
        <f t="shared" si="32"/>
        <v>14700</v>
      </c>
    </row>
    <row r="266" spans="1:30" x14ac:dyDescent="0.25">
      <c r="A266" s="41">
        <f t="shared" ca="1" si="33"/>
        <v>53829</v>
      </c>
      <c r="B266" s="20">
        <v>260</v>
      </c>
      <c r="C266" s="42">
        <f t="shared" si="34"/>
        <v>0</v>
      </c>
      <c r="D266" s="43">
        <f t="shared" si="39"/>
        <v>2.9000000000000001E-2</v>
      </c>
      <c r="E266" s="43" t="s">
        <v>43</v>
      </c>
      <c r="F266" s="45">
        <f t="shared" si="35"/>
        <v>0</v>
      </c>
      <c r="G266" s="42">
        <f t="shared" ca="1" si="36"/>
        <v>0</v>
      </c>
      <c r="H266" s="25">
        <f t="shared" ca="1" si="37"/>
        <v>0</v>
      </c>
      <c r="I266" s="20">
        <v>0</v>
      </c>
      <c r="J266" s="47">
        <v>0</v>
      </c>
      <c r="L266" s="48">
        <f>ROUND( IF(B266=$D$2,O265,IF(B266&lt;$D$2,IF(AND(E266="T",E265="K2"),SUM($N$6:N265)/($D$2-B266+1),L265),0)),2)</f>
        <v>0</v>
      </c>
      <c r="M266" s="21">
        <f t="shared" ca="1" si="38"/>
        <v>0</v>
      </c>
      <c r="AC266" s="59">
        <v>13250000</v>
      </c>
      <c r="AD266" s="60">
        <f t="shared" si="32"/>
        <v>14718.75</v>
      </c>
    </row>
    <row r="267" spans="1:30" x14ac:dyDescent="0.25">
      <c r="A267" s="41">
        <f t="shared" ca="1" si="33"/>
        <v>53860</v>
      </c>
      <c r="B267" s="20">
        <v>261</v>
      </c>
      <c r="C267" s="42">
        <f t="shared" si="34"/>
        <v>0</v>
      </c>
      <c r="D267" s="43">
        <f t="shared" si="39"/>
        <v>2.9000000000000001E-2</v>
      </c>
      <c r="E267" s="43" t="s">
        <v>43</v>
      </c>
      <c r="F267" s="45">
        <f t="shared" si="35"/>
        <v>0</v>
      </c>
      <c r="G267" s="42">
        <f t="shared" ca="1" si="36"/>
        <v>0</v>
      </c>
      <c r="H267" s="25">
        <f t="shared" ca="1" si="37"/>
        <v>0</v>
      </c>
      <c r="I267" s="20">
        <v>0</v>
      </c>
      <c r="J267" s="47">
        <v>0</v>
      </c>
      <c r="L267" s="48">
        <f>ROUND( IF(B267=$D$2,O266,IF(B267&lt;$D$2,IF(AND(E267="T",E266="K2"),SUM($N$6:N266)/($D$2-B267+1),L266),0)),2)</f>
        <v>0</v>
      </c>
      <c r="M267" s="21">
        <f t="shared" ca="1" si="38"/>
        <v>0</v>
      </c>
      <c r="AC267" s="59">
        <v>13300000</v>
      </c>
      <c r="AD267" s="60">
        <f t="shared" ref="AD267:AD330" si="40">(90000+(AC267-10000000)*0.25%)*15%</f>
        <v>14737.5</v>
      </c>
    </row>
    <row r="268" spans="1:30" x14ac:dyDescent="0.25">
      <c r="A268" s="41">
        <f t="shared" ca="1" si="33"/>
        <v>53890</v>
      </c>
      <c r="B268" s="20">
        <v>262</v>
      </c>
      <c r="C268" s="42">
        <f t="shared" si="34"/>
        <v>0</v>
      </c>
      <c r="D268" s="43">
        <f t="shared" si="39"/>
        <v>2.9000000000000001E-2</v>
      </c>
      <c r="E268" s="43" t="s">
        <v>43</v>
      </c>
      <c r="F268" s="45">
        <f t="shared" si="35"/>
        <v>0</v>
      </c>
      <c r="G268" s="42">
        <f t="shared" ca="1" si="36"/>
        <v>0</v>
      </c>
      <c r="H268" s="25">
        <f t="shared" ca="1" si="37"/>
        <v>0</v>
      </c>
      <c r="I268" s="20">
        <v>0</v>
      </c>
      <c r="J268" s="47">
        <v>0</v>
      </c>
      <c r="L268" s="48">
        <f>ROUND( IF(B268=$D$2,O267,IF(B268&lt;$D$2,IF(AND(E268="T",E267="K2"),SUM($N$6:N267)/($D$2-B268+1),L267),0)),2)</f>
        <v>0</v>
      </c>
      <c r="M268" s="21">
        <f t="shared" ca="1" si="38"/>
        <v>0</v>
      </c>
      <c r="AC268" s="59">
        <v>13350000</v>
      </c>
      <c r="AD268" s="60">
        <f t="shared" si="40"/>
        <v>14756.25</v>
      </c>
    </row>
    <row r="269" spans="1:30" x14ac:dyDescent="0.25">
      <c r="A269" s="41">
        <f t="shared" ca="1" si="33"/>
        <v>53921</v>
      </c>
      <c r="B269" s="20">
        <v>263</v>
      </c>
      <c r="C269" s="42">
        <f t="shared" si="34"/>
        <v>0</v>
      </c>
      <c r="D269" s="43">
        <f t="shared" si="39"/>
        <v>2.9000000000000001E-2</v>
      </c>
      <c r="E269" s="43" t="s">
        <v>43</v>
      </c>
      <c r="F269" s="45">
        <f t="shared" si="35"/>
        <v>0</v>
      </c>
      <c r="G269" s="42">
        <f t="shared" ca="1" si="36"/>
        <v>0</v>
      </c>
      <c r="H269" s="25">
        <f t="shared" ca="1" si="37"/>
        <v>0</v>
      </c>
      <c r="I269" s="20">
        <v>0</v>
      </c>
      <c r="J269" s="47">
        <v>0</v>
      </c>
      <c r="L269" s="48">
        <f>ROUND( IF(B269=$D$2,O268,IF(B269&lt;$D$2,IF(AND(E269="T",E268="K2"),SUM($N$6:N268)/($D$2-B269+1),L268),0)),2)</f>
        <v>0</v>
      </c>
      <c r="M269" s="21">
        <f t="shared" ca="1" si="38"/>
        <v>0</v>
      </c>
      <c r="AC269" s="59">
        <v>13400000</v>
      </c>
      <c r="AD269" s="60">
        <f t="shared" si="40"/>
        <v>14775</v>
      </c>
    </row>
    <row r="270" spans="1:30" x14ac:dyDescent="0.25">
      <c r="A270" s="41">
        <f t="shared" ca="1" si="33"/>
        <v>53952</v>
      </c>
      <c r="B270" s="20">
        <v>264</v>
      </c>
      <c r="C270" s="42">
        <f t="shared" si="34"/>
        <v>0</v>
      </c>
      <c r="D270" s="43">
        <f t="shared" si="39"/>
        <v>2.9000000000000001E-2</v>
      </c>
      <c r="E270" s="43" t="s">
        <v>43</v>
      </c>
      <c r="F270" s="45">
        <f t="shared" si="35"/>
        <v>0</v>
      </c>
      <c r="G270" s="42">
        <f t="shared" ca="1" si="36"/>
        <v>0</v>
      </c>
      <c r="H270" s="25">
        <f t="shared" ca="1" si="37"/>
        <v>0</v>
      </c>
      <c r="I270" s="20">
        <v>0</v>
      </c>
      <c r="J270" s="47">
        <v>0</v>
      </c>
      <c r="L270" s="48">
        <f>ROUND( IF(B270=$D$2,O269,IF(B270&lt;$D$2,IF(AND(E270="T",E269="K2"),SUM($N$6:N269)/($D$2-B270+1),L269),0)),2)</f>
        <v>0</v>
      </c>
      <c r="M270" s="21">
        <f t="shared" ca="1" si="38"/>
        <v>0</v>
      </c>
      <c r="AC270" s="59">
        <v>13450000</v>
      </c>
      <c r="AD270" s="60">
        <f t="shared" si="40"/>
        <v>14793.75</v>
      </c>
    </row>
    <row r="271" spans="1:30" x14ac:dyDescent="0.25">
      <c r="A271" s="41">
        <f t="shared" ca="1" si="33"/>
        <v>53982</v>
      </c>
      <c r="B271" s="20">
        <v>265</v>
      </c>
      <c r="C271" s="42">
        <f t="shared" si="34"/>
        <v>0</v>
      </c>
      <c r="D271" s="43">
        <f t="shared" si="39"/>
        <v>2.9000000000000001E-2</v>
      </c>
      <c r="E271" s="43" t="s">
        <v>43</v>
      </c>
      <c r="F271" s="45">
        <f t="shared" si="35"/>
        <v>0</v>
      </c>
      <c r="G271" s="42">
        <f t="shared" ca="1" si="36"/>
        <v>0</v>
      </c>
      <c r="H271" s="25">
        <f t="shared" ca="1" si="37"/>
        <v>0</v>
      </c>
      <c r="I271" s="20">
        <v>0</v>
      </c>
      <c r="J271" s="47">
        <v>0</v>
      </c>
      <c r="L271" s="48">
        <f>ROUND( IF(B271=$D$2,O270,IF(B271&lt;$D$2,IF(AND(E271="T",E270="K2"),SUM($N$6:N270)/($D$2-B271+1),L270),0)),2)</f>
        <v>0</v>
      </c>
      <c r="M271" s="21">
        <f t="shared" ca="1" si="38"/>
        <v>0</v>
      </c>
      <c r="AC271" s="59">
        <v>13500000</v>
      </c>
      <c r="AD271" s="60">
        <f t="shared" si="40"/>
        <v>14812.5</v>
      </c>
    </row>
    <row r="272" spans="1:30" x14ac:dyDescent="0.25">
      <c r="A272" s="41">
        <f t="shared" ca="1" si="33"/>
        <v>54013</v>
      </c>
      <c r="B272" s="20">
        <v>266</v>
      </c>
      <c r="C272" s="42">
        <f t="shared" si="34"/>
        <v>0</v>
      </c>
      <c r="D272" s="43">
        <f t="shared" si="39"/>
        <v>2.9000000000000001E-2</v>
      </c>
      <c r="E272" s="43" t="s">
        <v>43</v>
      </c>
      <c r="F272" s="45">
        <f t="shared" si="35"/>
        <v>0</v>
      </c>
      <c r="G272" s="42">
        <f t="shared" ca="1" si="36"/>
        <v>0</v>
      </c>
      <c r="H272" s="25">
        <f t="shared" ca="1" si="37"/>
        <v>0</v>
      </c>
      <c r="I272" s="20">
        <v>0</v>
      </c>
      <c r="J272" s="47">
        <v>0</v>
      </c>
      <c r="L272" s="48">
        <f>ROUND( IF(B272=$D$2,O271,IF(B272&lt;$D$2,IF(AND(E272="T",E271="K2"),SUM($N$6:N271)/($D$2-B272+1),L271),0)),2)</f>
        <v>0</v>
      </c>
      <c r="M272" s="21">
        <f t="shared" ca="1" si="38"/>
        <v>0</v>
      </c>
      <c r="AC272" s="59">
        <v>13550000</v>
      </c>
      <c r="AD272" s="60">
        <f t="shared" si="40"/>
        <v>14831.25</v>
      </c>
    </row>
    <row r="273" spans="1:30" x14ac:dyDescent="0.25">
      <c r="A273" s="41">
        <f t="shared" ca="1" si="33"/>
        <v>54043</v>
      </c>
      <c r="B273" s="20">
        <v>267</v>
      </c>
      <c r="C273" s="42">
        <f t="shared" si="34"/>
        <v>0</v>
      </c>
      <c r="D273" s="43">
        <f t="shared" si="39"/>
        <v>2.9000000000000001E-2</v>
      </c>
      <c r="E273" s="43" t="s">
        <v>43</v>
      </c>
      <c r="F273" s="45">
        <f t="shared" si="35"/>
        <v>0</v>
      </c>
      <c r="G273" s="42">
        <f t="shared" ca="1" si="36"/>
        <v>0</v>
      </c>
      <c r="H273" s="25">
        <f t="shared" ca="1" si="37"/>
        <v>0</v>
      </c>
      <c r="I273" s="20">
        <v>0</v>
      </c>
      <c r="J273" s="47">
        <v>0</v>
      </c>
      <c r="L273" s="48">
        <f>ROUND( IF(B273=$D$2,O272,IF(B273&lt;$D$2,IF(AND(E273="T",E272="K2"),SUM($N$6:N272)/($D$2-B273+1),L272),0)),2)</f>
        <v>0</v>
      </c>
      <c r="M273" s="21">
        <f t="shared" ca="1" si="38"/>
        <v>0</v>
      </c>
      <c r="AC273" s="59">
        <v>13600000</v>
      </c>
      <c r="AD273" s="60">
        <f t="shared" si="40"/>
        <v>14850</v>
      </c>
    </row>
    <row r="274" spans="1:30" x14ac:dyDescent="0.25">
      <c r="A274" s="41">
        <f t="shared" ca="1" si="33"/>
        <v>54074</v>
      </c>
      <c r="B274" s="20">
        <v>268</v>
      </c>
      <c r="C274" s="42">
        <f t="shared" si="34"/>
        <v>0</v>
      </c>
      <c r="D274" s="43">
        <f t="shared" si="39"/>
        <v>2.9000000000000001E-2</v>
      </c>
      <c r="E274" s="43" t="s">
        <v>43</v>
      </c>
      <c r="F274" s="45">
        <f t="shared" si="35"/>
        <v>0</v>
      </c>
      <c r="G274" s="42">
        <f t="shared" ca="1" si="36"/>
        <v>0</v>
      </c>
      <c r="H274" s="25">
        <f t="shared" ca="1" si="37"/>
        <v>0</v>
      </c>
      <c r="I274" s="20">
        <v>0</v>
      </c>
      <c r="J274" s="47">
        <v>0</v>
      </c>
      <c r="L274" s="48">
        <f>ROUND( IF(B274=$D$2,O273,IF(B274&lt;$D$2,IF(AND(E274="T",E273="K2"),SUM($N$6:N273)/($D$2-B274+1),L273),0)),2)</f>
        <v>0</v>
      </c>
      <c r="M274" s="21">
        <f t="shared" ca="1" si="38"/>
        <v>0</v>
      </c>
      <c r="AC274" s="59">
        <v>13650000</v>
      </c>
      <c r="AD274" s="60">
        <f t="shared" si="40"/>
        <v>14868.75</v>
      </c>
    </row>
    <row r="275" spans="1:30" x14ac:dyDescent="0.25">
      <c r="A275" s="41">
        <f t="shared" ca="1" si="33"/>
        <v>54105</v>
      </c>
      <c r="B275" s="20">
        <v>269</v>
      </c>
      <c r="C275" s="42">
        <f t="shared" si="34"/>
        <v>0</v>
      </c>
      <c r="D275" s="43">
        <f t="shared" si="39"/>
        <v>2.9000000000000001E-2</v>
      </c>
      <c r="E275" s="43" t="s">
        <v>43</v>
      </c>
      <c r="F275" s="45">
        <f t="shared" si="35"/>
        <v>0</v>
      </c>
      <c r="G275" s="42">
        <f t="shared" ca="1" si="36"/>
        <v>0</v>
      </c>
      <c r="H275" s="25">
        <f t="shared" ca="1" si="37"/>
        <v>0</v>
      </c>
      <c r="I275" s="20">
        <v>0</v>
      </c>
      <c r="J275" s="47">
        <v>0</v>
      </c>
      <c r="L275" s="48">
        <f>ROUND( IF(B275=$D$2,O274,IF(B275&lt;$D$2,IF(AND(E275="T",E274="K2"),SUM($N$6:N274)/($D$2-B275+1),L274),0)),2)</f>
        <v>0</v>
      </c>
      <c r="M275" s="21">
        <f t="shared" ca="1" si="38"/>
        <v>0</v>
      </c>
      <c r="AC275" s="59">
        <v>13700000</v>
      </c>
      <c r="AD275" s="60">
        <f t="shared" si="40"/>
        <v>14887.5</v>
      </c>
    </row>
    <row r="276" spans="1:30" x14ac:dyDescent="0.25">
      <c r="A276" s="41">
        <f t="shared" ca="1" si="33"/>
        <v>54134</v>
      </c>
      <c r="B276" s="20">
        <v>270</v>
      </c>
      <c r="C276" s="42">
        <f t="shared" si="34"/>
        <v>0</v>
      </c>
      <c r="D276" s="43">
        <f t="shared" si="39"/>
        <v>2.9000000000000001E-2</v>
      </c>
      <c r="E276" s="43" t="s">
        <v>43</v>
      </c>
      <c r="F276" s="45">
        <f t="shared" si="35"/>
        <v>0</v>
      </c>
      <c r="G276" s="42">
        <f t="shared" ca="1" si="36"/>
        <v>0</v>
      </c>
      <c r="H276" s="25">
        <f t="shared" ca="1" si="37"/>
        <v>0</v>
      </c>
      <c r="I276" s="20">
        <v>0</v>
      </c>
      <c r="J276" s="47">
        <v>0</v>
      </c>
      <c r="L276" s="48">
        <f>ROUND( IF(B276=$D$2,O275,IF(B276&lt;$D$2,IF(AND(E276="T",E275="K2"),SUM($N$6:N275)/($D$2-B276+1),L275),0)),2)</f>
        <v>0</v>
      </c>
      <c r="M276" s="21">
        <f t="shared" ca="1" si="38"/>
        <v>0</v>
      </c>
      <c r="AC276" s="59">
        <v>13750000</v>
      </c>
      <c r="AD276" s="60">
        <f t="shared" si="40"/>
        <v>14906.25</v>
      </c>
    </row>
    <row r="277" spans="1:30" x14ac:dyDescent="0.25">
      <c r="A277" s="41">
        <f t="shared" ca="1" si="33"/>
        <v>54165</v>
      </c>
      <c r="B277" s="20">
        <v>271</v>
      </c>
      <c r="C277" s="42">
        <f t="shared" si="34"/>
        <v>0</v>
      </c>
      <c r="D277" s="43">
        <f t="shared" si="39"/>
        <v>2.9000000000000001E-2</v>
      </c>
      <c r="E277" s="43" t="s">
        <v>43</v>
      </c>
      <c r="F277" s="45">
        <f t="shared" si="35"/>
        <v>0</v>
      </c>
      <c r="G277" s="42">
        <f t="shared" ca="1" si="36"/>
        <v>0</v>
      </c>
      <c r="H277" s="25">
        <f t="shared" ca="1" si="37"/>
        <v>0</v>
      </c>
      <c r="I277" s="20">
        <v>0</v>
      </c>
      <c r="J277" s="47">
        <v>0</v>
      </c>
      <c r="L277" s="48">
        <f>ROUND( IF(B277=$D$2,O276,IF(B277&lt;$D$2,IF(AND(E277="T",E276="K2"),SUM($N$6:N276)/($D$2-B277+1),L276),0)),2)</f>
        <v>0</v>
      </c>
      <c r="M277" s="21">
        <f t="shared" ca="1" si="38"/>
        <v>0</v>
      </c>
      <c r="AC277" s="59">
        <v>13800000</v>
      </c>
      <c r="AD277" s="60">
        <f t="shared" si="40"/>
        <v>14925</v>
      </c>
    </row>
    <row r="278" spans="1:30" x14ac:dyDescent="0.25">
      <c r="A278" s="41">
        <f t="shared" ca="1" si="33"/>
        <v>54195</v>
      </c>
      <c r="B278" s="20">
        <v>272</v>
      </c>
      <c r="C278" s="42">
        <f t="shared" si="34"/>
        <v>0</v>
      </c>
      <c r="D278" s="43">
        <f t="shared" si="39"/>
        <v>2.9000000000000001E-2</v>
      </c>
      <c r="E278" s="43" t="s">
        <v>43</v>
      </c>
      <c r="F278" s="45">
        <f t="shared" si="35"/>
        <v>0</v>
      </c>
      <c r="G278" s="42">
        <f t="shared" ca="1" si="36"/>
        <v>0</v>
      </c>
      <c r="H278" s="25">
        <f t="shared" ca="1" si="37"/>
        <v>0</v>
      </c>
      <c r="I278" s="20">
        <v>0</v>
      </c>
      <c r="J278" s="47">
        <v>0</v>
      </c>
      <c r="L278" s="48">
        <f>ROUND( IF(B278=$D$2,O277,IF(B278&lt;$D$2,IF(AND(E278="T",E277="K2"),SUM($N$6:N277)/($D$2-B278+1),L277),0)),2)</f>
        <v>0</v>
      </c>
      <c r="M278" s="21">
        <f t="shared" ca="1" si="38"/>
        <v>0</v>
      </c>
      <c r="AC278" s="59">
        <v>13850000</v>
      </c>
      <c r="AD278" s="60">
        <f t="shared" si="40"/>
        <v>14943.75</v>
      </c>
    </row>
    <row r="279" spans="1:30" x14ac:dyDescent="0.25">
      <c r="A279" s="41">
        <f t="shared" ca="1" si="33"/>
        <v>54226</v>
      </c>
      <c r="B279" s="20">
        <v>273</v>
      </c>
      <c r="C279" s="42">
        <f t="shared" si="34"/>
        <v>0</v>
      </c>
      <c r="D279" s="43">
        <f t="shared" si="39"/>
        <v>2.9000000000000001E-2</v>
      </c>
      <c r="E279" s="43" t="s">
        <v>43</v>
      </c>
      <c r="F279" s="45">
        <f t="shared" si="35"/>
        <v>0</v>
      </c>
      <c r="G279" s="42">
        <f t="shared" ca="1" si="36"/>
        <v>0</v>
      </c>
      <c r="H279" s="25">
        <f t="shared" ca="1" si="37"/>
        <v>0</v>
      </c>
      <c r="I279" s="20">
        <v>0</v>
      </c>
      <c r="J279" s="47">
        <v>0</v>
      </c>
      <c r="L279" s="48">
        <f>ROUND( IF(B279=$D$2,O278,IF(B279&lt;$D$2,IF(AND(E279="T",E278="K2"),SUM($N$6:N278)/($D$2-B279+1),L278),0)),2)</f>
        <v>0</v>
      </c>
      <c r="M279" s="21">
        <f t="shared" ca="1" si="38"/>
        <v>0</v>
      </c>
      <c r="AC279" s="59">
        <v>13900000</v>
      </c>
      <c r="AD279" s="60">
        <f t="shared" si="40"/>
        <v>14962.5</v>
      </c>
    </row>
    <row r="280" spans="1:30" x14ac:dyDescent="0.25">
      <c r="A280" s="41">
        <f t="shared" ca="1" si="33"/>
        <v>54256</v>
      </c>
      <c r="B280" s="20">
        <v>274</v>
      </c>
      <c r="C280" s="42">
        <f t="shared" si="34"/>
        <v>0</v>
      </c>
      <c r="D280" s="43">
        <f t="shared" si="39"/>
        <v>2.9000000000000001E-2</v>
      </c>
      <c r="E280" s="43" t="s">
        <v>43</v>
      </c>
      <c r="F280" s="45">
        <f t="shared" si="35"/>
        <v>0</v>
      </c>
      <c r="G280" s="42">
        <f t="shared" ca="1" si="36"/>
        <v>0</v>
      </c>
      <c r="H280" s="25">
        <f t="shared" ca="1" si="37"/>
        <v>0</v>
      </c>
      <c r="I280" s="20">
        <v>0</v>
      </c>
      <c r="J280" s="47">
        <v>0</v>
      </c>
      <c r="L280" s="48">
        <f>ROUND( IF(B280=$D$2,O279,IF(B280&lt;$D$2,IF(AND(E280="T",E279="K2"),SUM($N$6:N279)/($D$2-B280+1),L279),0)),2)</f>
        <v>0</v>
      </c>
      <c r="M280" s="21">
        <f t="shared" ca="1" si="38"/>
        <v>0</v>
      </c>
      <c r="AC280" s="59">
        <v>13950000</v>
      </c>
      <c r="AD280" s="60">
        <f t="shared" si="40"/>
        <v>14981.25</v>
      </c>
    </row>
    <row r="281" spans="1:30" x14ac:dyDescent="0.25">
      <c r="A281" s="41">
        <f t="shared" ca="1" si="33"/>
        <v>54287</v>
      </c>
      <c r="B281" s="20">
        <v>275</v>
      </c>
      <c r="C281" s="42">
        <f t="shared" si="34"/>
        <v>0</v>
      </c>
      <c r="D281" s="43">
        <f t="shared" si="39"/>
        <v>2.9000000000000001E-2</v>
      </c>
      <c r="E281" s="43" t="s">
        <v>43</v>
      </c>
      <c r="F281" s="45">
        <f t="shared" si="35"/>
        <v>0</v>
      </c>
      <c r="G281" s="42">
        <f t="shared" ca="1" si="36"/>
        <v>0</v>
      </c>
      <c r="H281" s="25">
        <f t="shared" ca="1" si="37"/>
        <v>0</v>
      </c>
      <c r="I281" s="20">
        <v>0</v>
      </c>
      <c r="J281" s="47">
        <v>0</v>
      </c>
      <c r="L281" s="48">
        <f>ROUND( IF(B281=$D$2,O280,IF(B281&lt;$D$2,IF(AND(E281="T",E280="K2"),SUM($N$6:N280)/($D$2-B281+1),L280),0)),2)</f>
        <v>0</v>
      </c>
      <c r="M281" s="21">
        <f t="shared" ca="1" si="38"/>
        <v>0</v>
      </c>
      <c r="AC281" s="59">
        <v>14000000</v>
      </c>
      <c r="AD281" s="60">
        <f t="shared" si="40"/>
        <v>15000</v>
      </c>
    </row>
    <row r="282" spans="1:30" x14ac:dyDescent="0.25">
      <c r="A282" s="41">
        <f t="shared" ca="1" si="33"/>
        <v>54318</v>
      </c>
      <c r="B282" s="20">
        <v>276</v>
      </c>
      <c r="C282" s="42">
        <f t="shared" si="34"/>
        <v>0</v>
      </c>
      <c r="D282" s="43">
        <f t="shared" si="39"/>
        <v>2.9000000000000001E-2</v>
      </c>
      <c r="E282" s="43" t="s">
        <v>43</v>
      </c>
      <c r="F282" s="45">
        <f t="shared" si="35"/>
        <v>0</v>
      </c>
      <c r="G282" s="42">
        <f t="shared" ca="1" si="36"/>
        <v>0</v>
      </c>
      <c r="H282" s="25">
        <f t="shared" ca="1" si="37"/>
        <v>0</v>
      </c>
      <c r="I282" s="20">
        <v>0</v>
      </c>
      <c r="J282" s="47">
        <v>0</v>
      </c>
      <c r="L282" s="48">
        <f>ROUND( IF(B282=$D$2,O281,IF(B282&lt;$D$2,IF(AND(E282="T",E281="K2"),SUM($N$6:N281)/($D$2-B282+1),L281),0)),2)</f>
        <v>0</v>
      </c>
      <c r="M282" s="21">
        <f t="shared" ca="1" si="38"/>
        <v>0</v>
      </c>
      <c r="AC282" s="59">
        <v>14050000</v>
      </c>
      <c r="AD282" s="60">
        <f t="shared" si="40"/>
        <v>15018.75</v>
      </c>
    </row>
    <row r="283" spans="1:30" x14ac:dyDescent="0.25">
      <c r="A283" s="41">
        <f t="shared" ca="1" si="33"/>
        <v>54348</v>
      </c>
      <c r="B283" s="20">
        <v>277</v>
      </c>
      <c r="C283" s="42">
        <f t="shared" si="34"/>
        <v>0</v>
      </c>
      <c r="D283" s="43">
        <f t="shared" si="39"/>
        <v>2.9000000000000001E-2</v>
      </c>
      <c r="E283" s="43" t="s">
        <v>43</v>
      </c>
      <c r="F283" s="45">
        <f t="shared" si="35"/>
        <v>0</v>
      </c>
      <c r="G283" s="42">
        <f t="shared" ca="1" si="36"/>
        <v>0</v>
      </c>
      <c r="H283" s="25">
        <f t="shared" ca="1" si="37"/>
        <v>0</v>
      </c>
      <c r="I283" s="20">
        <v>0</v>
      </c>
      <c r="J283" s="47">
        <v>0</v>
      </c>
      <c r="L283" s="48">
        <f>ROUND( IF(B283=$D$2,O282,IF(B283&lt;$D$2,IF(AND(E283="T",E282="K2"),SUM($N$6:N282)/($D$2-B283+1),L282),0)),2)</f>
        <v>0</v>
      </c>
      <c r="M283" s="21">
        <f t="shared" ca="1" si="38"/>
        <v>0</v>
      </c>
      <c r="AC283" s="59">
        <v>14100000</v>
      </c>
      <c r="AD283" s="60">
        <f t="shared" si="40"/>
        <v>15037.5</v>
      </c>
    </row>
    <row r="284" spans="1:30" x14ac:dyDescent="0.25">
      <c r="A284" s="41">
        <f t="shared" ca="1" si="33"/>
        <v>54379</v>
      </c>
      <c r="B284" s="20">
        <v>278</v>
      </c>
      <c r="C284" s="42">
        <f t="shared" si="34"/>
        <v>0</v>
      </c>
      <c r="D284" s="43">
        <f t="shared" si="39"/>
        <v>2.9000000000000001E-2</v>
      </c>
      <c r="E284" s="43" t="s">
        <v>43</v>
      </c>
      <c r="F284" s="45">
        <f t="shared" si="35"/>
        <v>0</v>
      </c>
      <c r="G284" s="42">
        <f t="shared" ca="1" si="36"/>
        <v>0</v>
      </c>
      <c r="H284" s="25">
        <f t="shared" ca="1" si="37"/>
        <v>0</v>
      </c>
      <c r="I284" s="20">
        <v>0</v>
      </c>
      <c r="J284" s="47">
        <v>0</v>
      </c>
      <c r="L284" s="48">
        <f>ROUND( IF(B284=$D$2,O283,IF(B284&lt;$D$2,IF(AND(E284="T",E283="K2"),SUM($N$6:N283)/($D$2-B284+1),L283),0)),2)</f>
        <v>0</v>
      </c>
      <c r="M284" s="21">
        <f t="shared" ca="1" si="38"/>
        <v>0</v>
      </c>
      <c r="AC284" s="59">
        <v>14150000</v>
      </c>
      <c r="AD284" s="60">
        <f t="shared" si="40"/>
        <v>15056.25</v>
      </c>
    </row>
    <row r="285" spans="1:30" x14ac:dyDescent="0.25">
      <c r="A285" s="41">
        <f t="shared" ca="1" si="33"/>
        <v>54409</v>
      </c>
      <c r="B285" s="20">
        <v>279</v>
      </c>
      <c r="C285" s="42">
        <f t="shared" si="34"/>
        <v>0</v>
      </c>
      <c r="D285" s="43">
        <f t="shared" si="39"/>
        <v>2.9000000000000001E-2</v>
      </c>
      <c r="E285" s="43" t="s">
        <v>43</v>
      </c>
      <c r="F285" s="45">
        <f t="shared" si="35"/>
        <v>0</v>
      </c>
      <c r="G285" s="42">
        <f t="shared" ca="1" si="36"/>
        <v>0</v>
      </c>
      <c r="H285" s="25">
        <f t="shared" ca="1" si="37"/>
        <v>0</v>
      </c>
      <c r="I285" s="20">
        <v>0</v>
      </c>
      <c r="J285" s="47">
        <v>0</v>
      </c>
      <c r="L285" s="48">
        <f>ROUND( IF(B285=$D$2,O284,IF(B285&lt;$D$2,IF(AND(E285="T",E284="K2"),SUM($N$6:N284)/($D$2-B285+1),L284),0)),2)</f>
        <v>0</v>
      </c>
      <c r="M285" s="21">
        <f t="shared" ca="1" si="38"/>
        <v>0</v>
      </c>
      <c r="AC285" s="59">
        <v>14200000</v>
      </c>
      <c r="AD285" s="60">
        <f t="shared" si="40"/>
        <v>15075</v>
      </c>
    </row>
    <row r="286" spans="1:30" x14ac:dyDescent="0.25">
      <c r="A286" s="41">
        <f t="shared" ca="1" si="33"/>
        <v>54440</v>
      </c>
      <c r="B286" s="20">
        <v>280</v>
      </c>
      <c r="C286" s="42">
        <f t="shared" si="34"/>
        <v>0</v>
      </c>
      <c r="D286" s="43">
        <f t="shared" si="39"/>
        <v>2.9000000000000001E-2</v>
      </c>
      <c r="E286" s="43" t="s">
        <v>43</v>
      </c>
      <c r="F286" s="45">
        <f t="shared" si="35"/>
        <v>0</v>
      </c>
      <c r="G286" s="42">
        <f t="shared" ca="1" si="36"/>
        <v>0</v>
      </c>
      <c r="H286" s="25">
        <f t="shared" ca="1" si="37"/>
        <v>0</v>
      </c>
      <c r="I286" s="20">
        <v>0</v>
      </c>
      <c r="J286" s="47">
        <v>0</v>
      </c>
      <c r="L286" s="48">
        <f>ROUND( IF(B286=$D$2,O285,IF(B286&lt;$D$2,IF(AND(E286="T",E285="K2"),SUM($N$6:N285)/($D$2-B286+1),L285),0)),2)</f>
        <v>0</v>
      </c>
      <c r="M286" s="21">
        <f t="shared" ca="1" si="38"/>
        <v>0</v>
      </c>
      <c r="AC286" s="59">
        <v>14250000</v>
      </c>
      <c r="AD286" s="60">
        <f t="shared" si="40"/>
        <v>15093.75</v>
      </c>
    </row>
    <row r="287" spans="1:30" x14ac:dyDescent="0.25">
      <c r="A287" s="41">
        <f t="shared" ca="1" si="33"/>
        <v>54471</v>
      </c>
      <c r="B287" s="20">
        <v>281</v>
      </c>
      <c r="C287" s="42">
        <f t="shared" si="34"/>
        <v>0</v>
      </c>
      <c r="D287" s="43">
        <f t="shared" si="39"/>
        <v>2.9000000000000001E-2</v>
      </c>
      <c r="E287" s="43" t="s">
        <v>43</v>
      </c>
      <c r="F287" s="45">
        <f t="shared" si="35"/>
        <v>0</v>
      </c>
      <c r="G287" s="42">
        <f t="shared" ca="1" si="36"/>
        <v>0</v>
      </c>
      <c r="H287" s="25">
        <f t="shared" ca="1" si="37"/>
        <v>0</v>
      </c>
      <c r="I287" s="20">
        <v>0</v>
      </c>
      <c r="J287" s="47">
        <v>0</v>
      </c>
      <c r="L287" s="48">
        <f>ROUND( IF(B287=$D$2,O286,IF(B287&lt;$D$2,IF(AND(E287="T",E286="K2"),SUM($N$6:N286)/($D$2-B287+1),L286),0)),2)</f>
        <v>0</v>
      </c>
      <c r="M287" s="21">
        <f t="shared" ca="1" si="38"/>
        <v>0</v>
      </c>
      <c r="AC287" s="59">
        <v>14300000</v>
      </c>
      <c r="AD287" s="60">
        <f t="shared" si="40"/>
        <v>15112.5</v>
      </c>
    </row>
    <row r="288" spans="1:30" x14ac:dyDescent="0.25">
      <c r="A288" s="41">
        <f t="shared" ca="1" si="33"/>
        <v>54499</v>
      </c>
      <c r="B288" s="20">
        <v>282</v>
      </c>
      <c r="C288" s="42">
        <f t="shared" si="34"/>
        <v>0</v>
      </c>
      <c r="D288" s="43">
        <f t="shared" si="39"/>
        <v>2.9000000000000001E-2</v>
      </c>
      <c r="E288" s="43" t="s">
        <v>43</v>
      </c>
      <c r="F288" s="45">
        <f t="shared" si="35"/>
        <v>0</v>
      </c>
      <c r="G288" s="42">
        <f t="shared" ca="1" si="36"/>
        <v>0</v>
      </c>
      <c r="H288" s="25">
        <f t="shared" ca="1" si="37"/>
        <v>0</v>
      </c>
      <c r="I288" s="20">
        <v>0</v>
      </c>
      <c r="J288" s="47">
        <v>0</v>
      </c>
      <c r="L288" s="48">
        <f>ROUND( IF(B288=$D$2,O287,IF(B288&lt;$D$2,IF(AND(E288="T",E287="K2"),SUM($N$6:N287)/($D$2-B288+1),L287),0)),2)</f>
        <v>0</v>
      </c>
      <c r="M288" s="21">
        <f t="shared" ca="1" si="38"/>
        <v>0</v>
      </c>
      <c r="AC288" s="59">
        <v>14350000</v>
      </c>
      <c r="AD288" s="60">
        <f t="shared" si="40"/>
        <v>15131.25</v>
      </c>
    </row>
    <row r="289" spans="1:30" x14ac:dyDescent="0.25">
      <c r="A289" s="41">
        <f t="shared" ca="1" si="33"/>
        <v>54530</v>
      </c>
      <c r="B289" s="20">
        <v>283</v>
      </c>
      <c r="C289" s="42">
        <f t="shared" si="34"/>
        <v>0</v>
      </c>
      <c r="D289" s="43">
        <f t="shared" si="39"/>
        <v>2.9000000000000001E-2</v>
      </c>
      <c r="E289" s="43" t="s">
        <v>43</v>
      </c>
      <c r="F289" s="45">
        <f t="shared" si="35"/>
        <v>0</v>
      </c>
      <c r="G289" s="42">
        <f t="shared" ca="1" si="36"/>
        <v>0</v>
      </c>
      <c r="H289" s="25">
        <f t="shared" ca="1" si="37"/>
        <v>0</v>
      </c>
      <c r="I289" s="20">
        <v>0</v>
      </c>
      <c r="J289" s="47">
        <v>0</v>
      </c>
      <c r="L289" s="48">
        <f>ROUND( IF(B289=$D$2,O288,IF(B289&lt;$D$2,IF(AND(E289="T",E288="K2"),SUM($N$6:N288)/($D$2-B289+1),L288),0)),2)</f>
        <v>0</v>
      </c>
      <c r="M289" s="21">
        <f t="shared" ca="1" si="38"/>
        <v>0</v>
      </c>
      <c r="AC289" s="59">
        <v>14400000</v>
      </c>
      <c r="AD289" s="60">
        <f t="shared" si="40"/>
        <v>15150</v>
      </c>
    </row>
    <row r="290" spans="1:30" x14ac:dyDescent="0.25">
      <c r="A290" s="41">
        <f t="shared" ca="1" si="33"/>
        <v>54560</v>
      </c>
      <c r="B290" s="20">
        <v>284</v>
      </c>
      <c r="C290" s="42">
        <f t="shared" si="34"/>
        <v>0</v>
      </c>
      <c r="D290" s="43">
        <f t="shared" si="39"/>
        <v>2.9000000000000001E-2</v>
      </c>
      <c r="E290" s="43" t="s">
        <v>43</v>
      </c>
      <c r="F290" s="45">
        <f t="shared" si="35"/>
        <v>0</v>
      </c>
      <c r="G290" s="42">
        <f t="shared" ca="1" si="36"/>
        <v>0</v>
      </c>
      <c r="H290" s="25">
        <f t="shared" ca="1" si="37"/>
        <v>0</v>
      </c>
      <c r="I290" s="20">
        <v>0</v>
      </c>
      <c r="J290" s="47">
        <v>0</v>
      </c>
      <c r="L290" s="48">
        <f>ROUND( IF(B290=$D$2,O289,IF(B290&lt;$D$2,IF(AND(E290="T",E289="K2"),SUM($N$6:N289)/($D$2-B290+1),L289),0)),2)</f>
        <v>0</v>
      </c>
      <c r="M290" s="21">
        <f t="shared" ca="1" si="38"/>
        <v>0</v>
      </c>
      <c r="AC290" s="59">
        <v>14450000</v>
      </c>
      <c r="AD290" s="60">
        <f t="shared" si="40"/>
        <v>15168.75</v>
      </c>
    </row>
    <row r="291" spans="1:30" x14ac:dyDescent="0.25">
      <c r="A291" s="41">
        <f t="shared" ca="1" si="33"/>
        <v>54591</v>
      </c>
      <c r="B291" s="20">
        <v>285</v>
      </c>
      <c r="C291" s="42">
        <f t="shared" si="34"/>
        <v>0</v>
      </c>
      <c r="D291" s="43">
        <f t="shared" si="39"/>
        <v>2.9000000000000001E-2</v>
      </c>
      <c r="E291" s="43" t="s">
        <v>43</v>
      </c>
      <c r="F291" s="45">
        <f t="shared" si="35"/>
        <v>0</v>
      </c>
      <c r="G291" s="42">
        <f t="shared" ca="1" si="36"/>
        <v>0</v>
      </c>
      <c r="H291" s="25">
        <f t="shared" ca="1" si="37"/>
        <v>0</v>
      </c>
      <c r="I291" s="20">
        <v>0</v>
      </c>
      <c r="J291" s="47">
        <v>0</v>
      </c>
      <c r="L291" s="48">
        <f>ROUND( IF(B291=$D$2,O290,IF(B291&lt;$D$2,IF(AND(E291="T",E290="K2"),SUM($N$6:N290)/($D$2-B291+1),L290),0)),2)</f>
        <v>0</v>
      </c>
      <c r="M291" s="21">
        <f t="shared" ca="1" si="38"/>
        <v>0</v>
      </c>
      <c r="AC291" s="59">
        <v>14500000</v>
      </c>
      <c r="AD291" s="60">
        <f t="shared" si="40"/>
        <v>15187.5</v>
      </c>
    </row>
    <row r="292" spans="1:30" x14ac:dyDescent="0.25">
      <c r="A292" s="41">
        <f t="shared" ca="1" si="33"/>
        <v>54621</v>
      </c>
      <c r="B292" s="20">
        <v>286</v>
      </c>
      <c r="C292" s="42">
        <f t="shared" si="34"/>
        <v>0</v>
      </c>
      <c r="D292" s="43">
        <f t="shared" si="39"/>
        <v>2.9000000000000001E-2</v>
      </c>
      <c r="E292" s="43" t="s">
        <v>43</v>
      </c>
      <c r="F292" s="45">
        <f t="shared" si="35"/>
        <v>0</v>
      </c>
      <c r="G292" s="42">
        <f t="shared" ca="1" si="36"/>
        <v>0</v>
      </c>
      <c r="H292" s="25">
        <f t="shared" ca="1" si="37"/>
        <v>0</v>
      </c>
      <c r="I292" s="20">
        <v>0</v>
      </c>
      <c r="J292" s="47">
        <v>0</v>
      </c>
      <c r="L292" s="48">
        <f>ROUND( IF(B292=$D$2,O291,IF(B292&lt;$D$2,IF(AND(E292="T",E291="K2"),SUM($N$6:N291)/($D$2-B292+1),L291),0)),2)</f>
        <v>0</v>
      </c>
      <c r="M292" s="21">
        <f t="shared" ca="1" si="38"/>
        <v>0</v>
      </c>
      <c r="AC292" s="59">
        <v>14550000</v>
      </c>
      <c r="AD292" s="60">
        <f t="shared" si="40"/>
        <v>15206.25</v>
      </c>
    </row>
    <row r="293" spans="1:30" x14ac:dyDescent="0.25">
      <c r="A293" s="41">
        <f t="shared" ca="1" si="33"/>
        <v>54652</v>
      </c>
      <c r="B293" s="20">
        <v>287</v>
      </c>
      <c r="C293" s="42">
        <f t="shared" si="34"/>
        <v>0</v>
      </c>
      <c r="D293" s="43">
        <f t="shared" si="39"/>
        <v>2.9000000000000001E-2</v>
      </c>
      <c r="E293" s="43" t="s">
        <v>43</v>
      </c>
      <c r="F293" s="45">
        <f t="shared" si="35"/>
        <v>0</v>
      </c>
      <c r="G293" s="42">
        <f t="shared" ca="1" si="36"/>
        <v>0</v>
      </c>
      <c r="H293" s="25">
        <f t="shared" ca="1" si="37"/>
        <v>0</v>
      </c>
      <c r="I293" s="20">
        <v>0</v>
      </c>
      <c r="J293" s="47">
        <v>0</v>
      </c>
      <c r="L293" s="48">
        <f>ROUND( IF(B293=$D$2,O292,IF(B293&lt;$D$2,IF(AND(E293="T",E292="K2"),SUM($N$6:N292)/($D$2-B293+1),L292),0)),2)</f>
        <v>0</v>
      </c>
      <c r="M293" s="21">
        <f t="shared" ca="1" si="38"/>
        <v>0</v>
      </c>
      <c r="AC293" s="59">
        <v>14600000</v>
      </c>
      <c r="AD293" s="60">
        <f t="shared" si="40"/>
        <v>15225</v>
      </c>
    </row>
    <row r="294" spans="1:30" x14ac:dyDescent="0.25">
      <c r="A294" s="41">
        <f t="shared" ca="1" si="33"/>
        <v>54683</v>
      </c>
      <c r="B294" s="20">
        <v>288</v>
      </c>
      <c r="C294" s="42">
        <f t="shared" si="34"/>
        <v>0</v>
      </c>
      <c r="D294" s="43">
        <f t="shared" si="39"/>
        <v>2.9000000000000001E-2</v>
      </c>
      <c r="E294" s="43" t="s">
        <v>43</v>
      </c>
      <c r="F294" s="45">
        <f t="shared" si="35"/>
        <v>0</v>
      </c>
      <c r="G294" s="42">
        <f t="shared" ca="1" si="36"/>
        <v>0</v>
      </c>
      <c r="H294" s="25">
        <f t="shared" ca="1" si="37"/>
        <v>0</v>
      </c>
      <c r="I294" s="20">
        <v>0</v>
      </c>
      <c r="J294" s="47">
        <v>0</v>
      </c>
      <c r="L294" s="48">
        <f>ROUND( IF(B294=$D$2,O293,IF(B294&lt;$D$2,IF(AND(E294="T",E293="K2"),SUM($N$6:N293)/($D$2-B294+1),L293),0)),2)</f>
        <v>0</v>
      </c>
      <c r="M294" s="21">
        <f t="shared" ca="1" si="38"/>
        <v>0</v>
      </c>
      <c r="AC294" s="59">
        <v>14650000</v>
      </c>
      <c r="AD294" s="60">
        <f t="shared" si="40"/>
        <v>15243.75</v>
      </c>
    </row>
    <row r="295" spans="1:30" x14ac:dyDescent="0.25">
      <c r="A295" s="41">
        <f t="shared" ca="1" si="33"/>
        <v>54713</v>
      </c>
      <c r="B295" s="20">
        <v>289</v>
      </c>
      <c r="C295" s="42">
        <f t="shared" si="34"/>
        <v>0</v>
      </c>
      <c r="D295" s="43">
        <f t="shared" si="39"/>
        <v>2.9000000000000001E-2</v>
      </c>
      <c r="E295" s="43" t="s">
        <v>43</v>
      </c>
      <c r="F295" s="45">
        <f t="shared" si="35"/>
        <v>0</v>
      </c>
      <c r="G295" s="42">
        <f t="shared" ca="1" si="36"/>
        <v>0</v>
      </c>
      <c r="H295" s="25">
        <f t="shared" ca="1" si="37"/>
        <v>0</v>
      </c>
      <c r="I295" s="20">
        <v>0</v>
      </c>
      <c r="J295" s="47">
        <v>0</v>
      </c>
      <c r="L295" s="48">
        <f>ROUND( IF(B295=$D$2,O294,IF(B295&lt;$D$2,IF(AND(E295="T",E294="K2"),SUM($N$6:N294)/($D$2-B295+1),L294),0)),2)</f>
        <v>0</v>
      </c>
      <c r="M295" s="21">
        <f t="shared" ca="1" si="38"/>
        <v>0</v>
      </c>
      <c r="AC295" s="59">
        <v>14700000</v>
      </c>
      <c r="AD295" s="60">
        <f t="shared" si="40"/>
        <v>15262.5</v>
      </c>
    </row>
    <row r="296" spans="1:30" x14ac:dyDescent="0.25">
      <c r="A296" s="41">
        <f t="shared" ca="1" si="33"/>
        <v>54744</v>
      </c>
      <c r="B296" s="20">
        <v>290</v>
      </c>
      <c r="C296" s="42">
        <f t="shared" si="34"/>
        <v>0</v>
      </c>
      <c r="D296" s="43">
        <f t="shared" si="39"/>
        <v>2.9000000000000001E-2</v>
      </c>
      <c r="E296" s="43" t="s">
        <v>43</v>
      </c>
      <c r="F296" s="45">
        <f t="shared" si="35"/>
        <v>0</v>
      </c>
      <c r="G296" s="42">
        <f t="shared" ca="1" si="36"/>
        <v>0</v>
      </c>
      <c r="H296" s="25">
        <f t="shared" ca="1" si="37"/>
        <v>0</v>
      </c>
      <c r="I296" s="20">
        <v>0</v>
      </c>
      <c r="J296" s="47">
        <v>0</v>
      </c>
      <c r="L296" s="48">
        <f>ROUND( IF(B296=$D$2,O295,IF(B296&lt;$D$2,IF(AND(E296="T",E295="K2"),SUM($N$6:N295)/($D$2-B296+1),L295),0)),2)</f>
        <v>0</v>
      </c>
      <c r="M296" s="21">
        <f t="shared" ca="1" si="38"/>
        <v>0</v>
      </c>
      <c r="AC296" s="59">
        <v>14750000</v>
      </c>
      <c r="AD296" s="60">
        <f t="shared" si="40"/>
        <v>15281.25</v>
      </c>
    </row>
    <row r="297" spans="1:30" x14ac:dyDescent="0.25">
      <c r="A297" s="41">
        <f t="shared" ca="1" si="33"/>
        <v>54774</v>
      </c>
      <c r="B297" s="20">
        <v>291</v>
      </c>
      <c r="C297" s="42">
        <f t="shared" si="34"/>
        <v>0</v>
      </c>
      <c r="D297" s="43">
        <f t="shared" si="39"/>
        <v>2.9000000000000001E-2</v>
      </c>
      <c r="E297" s="43" t="s">
        <v>43</v>
      </c>
      <c r="F297" s="45">
        <f t="shared" si="35"/>
        <v>0</v>
      </c>
      <c r="G297" s="42">
        <f t="shared" ca="1" si="36"/>
        <v>0</v>
      </c>
      <c r="H297" s="25">
        <f t="shared" ca="1" si="37"/>
        <v>0</v>
      </c>
      <c r="I297" s="20">
        <v>0</v>
      </c>
      <c r="J297" s="47">
        <v>0</v>
      </c>
      <c r="L297" s="48">
        <f>ROUND( IF(B297=$D$2,O296,IF(B297&lt;$D$2,IF(AND(E297="T",E296="K2"),SUM($N$6:N296)/($D$2-B297+1),L296),0)),2)</f>
        <v>0</v>
      </c>
      <c r="M297" s="21">
        <f t="shared" ca="1" si="38"/>
        <v>0</v>
      </c>
      <c r="AC297" s="59">
        <v>14800000</v>
      </c>
      <c r="AD297" s="60">
        <f t="shared" si="40"/>
        <v>15300</v>
      </c>
    </row>
    <row r="298" spans="1:30" x14ac:dyDescent="0.25">
      <c r="A298" s="41">
        <f t="shared" ca="1" si="33"/>
        <v>54805</v>
      </c>
      <c r="B298" s="20">
        <v>292</v>
      </c>
      <c r="C298" s="42">
        <f t="shared" si="34"/>
        <v>0</v>
      </c>
      <c r="D298" s="43">
        <f t="shared" si="39"/>
        <v>2.9000000000000001E-2</v>
      </c>
      <c r="E298" s="43" t="s">
        <v>43</v>
      </c>
      <c r="F298" s="45">
        <f t="shared" si="35"/>
        <v>0</v>
      </c>
      <c r="G298" s="42">
        <f t="shared" ca="1" si="36"/>
        <v>0</v>
      </c>
      <c r="H298" s="25">
        <f t="shared" ca="1" si="37"/>
        <v>0</v>
      </c>
      <c r="I298" s="20">
        <v>0</v>
      </c>
      <c r="J298" s="47">
        <v>0</v>
      </c>
      <c r="L298" s="48">
        <f>ROUND( IF(B298=$D$2,O297,IF(B298&lt;$D$2,IF(AND(E298="T",E297="K2"),SUM($N$6:N297)/($D$2-B298+1),L297),0)),2)</f>
        <v>0</v>
      </c>
      <c r="M298" s="21">
        <f t="shared" ca="1" si="38"/>
        <v>0</v>
      </c>
      <c r="AC298" s="59">
        <v>14850000</v>
      </c>
      <c r="AD298" s="60">
        <f t="shared" si="40"/>
        <v>15318.75</v>
      </c>
    </row>
    <row r="299" spans="1:30" x14ac:dyDescent="0.25">
      <c r="A299" s="41">
        <f t="shared" ca="1" si="33"/>
        <v>54836</v>
      </c>
      <c r="B299" s="20">
        <v>293</v>
      </c>
      <c r="C299" s="42">
        <f t="shared" si="34"/>
        <v>0</v>
      </c>
      <c r="D299" s="43">
        <f t="shared" si="39"/>
        <v>2.9000000000000001E-2</v>
      </c>
      <c r="E299" s="43" t="s">
        <v>43</v>
      </c>
      <c r="F299" s="45">
        <f t="shared" si="35"/>
        <v>0</v>
      </c>
      <c r="G299" s="42">
        <f t="shared" ca="1" si="36"/>
        <v>0</v>
      </c>
      <c r="H299" s="25">
        <f t="shared" ca="1" si="37"/>
        <v>0</v>
      </c>
      <c r="I299" s="20">
        <v>0</v>
      </c>
      <c r="J299" s="47">
        <v>0</v>
      </c>
      <c r="L299" s="48">
        <f>ROUND( IF(B299=$D$2,O298,IF(B299&lt;$D$2,IF(AND(E299="T",E298="K2"),SUM($N$6:N298)/($D$2-B299+1),L298),0)),2)</f>
        <v>0</v>
      </c>
      <c r="M299" s="21">
        <f t="shared" ca="1" si="38"/>
        <v>0</v>
      </c>
      <c r="AC299" s="59">
        <v>14900000</v>
      </c>
      <c r="AD299" s="60">
        <f t="shared" si="40"/>
        <v>15337.5</v>
      </c>
    </row>
    <row r="300" spans="1:30" x14ac:dyDescent="0.25">
      <c r="A300" s="41">
        <f t="shared" ca="1" si="33"/>
        <v>54864</v>
      </c>
      <c r="B300" s="20">
        <v>294</v>
      </c>
      <c r="C300" s="42">
        <f t="shared" si="34"/>
        <v>0</v>
      </c>
      <c r="D300" s="43">
        <f t="shared" si="39"/>
        <v>2.9000000000000001E-2</v>
      </c>
      <c r="E300" s="43" t="s">
        <v>43</v>
      </c>
      <c r="F300" s="45">
        <f t="shared" si="35"/>
        <v>0</v>
      </c>
      <c r="G300" s="42">
        <f t="shared" ca="1" si="36"/>
        <v>0</v>
      </c>
      <c r="H300" s="25">
        <f t="shared" ca="1" si="37"/>
        <v>0</v>
      </c>
      <c r="I300" s="20">
        <v>0</v>
      </c>
      <c r="J300" s="47">
        <v>0</v>
      </c>
      <c r="L300" s="48">
        <f>ROUND( IF(B300=$D$2,O299,IF(B300&lt;$D$2,IF(AND(E300="T",E299="K2"),SUM($N$6:N299)/($D$2-B300+1),L299),0)),2)</f>
        <v>0</v>
      </c>
      <c r="M300" s="21">
        <f t="shared" ca="1" si="38"/>
        <v>0</v>
      </c>
      <c r="AC300" s="59">
        <v>14950000</v>
      </c>
      <c r="AD300" s="60">
        <f t="shared" si="40"/>
        <v>15356.25</v>
      </c>
    </row>
    <row r="301" spans="1:30" x14ac:dyDescent="0.25">
      <c r="A301" s="41">
        <f t="shared" ca="1" si="33"/>
        <v>54895</v>
      </c>
      <c r="B301" s="20">
        <v>295</v>
      </c>
      <c r="C301" s="42">
        <f t="shared" si="34"/>
        <v>0</v>
      </c>
      <c r="D301" s="43">
        <f t="shared" si="39"/>
        <v>2.9000000000000001E-2</v>
      </c>
      <c r="E301" s="43" t="s">
        <v>43</v>
      </c>
      <c r="F301" s="45">
        <f t="shared" si="35"/>
        <v>0</v>
      </c>
      <c r="G301" s="42">
        <f t="shared" ca="1" si="36"/>
        <v>0</v>
      </c>
      <c r="H301" s="25">
        <f t="shared" ca="1" si="37"/>
        <v>0</v>
      </c>
      <c r="I301" s="20">
        <v>0</v>
      </c>
      <c r="J301" s="47">
        <v>0</v>
      </c>
      <c r="L301" s="48">
        <f>ROUND( IF(B301=$D$2,O300,IF(B301&lt;$D$2,IF(AND(E301="T",E300="K2"),SUM($N$6:N300)/($D$2-B301+1),L300),0)),2)</f>
        <v>0</v>
      </c>
      <c r="M301" s="21">
        <f t="shared" ca="1" si="38"/>
        <v>0</v>
      </c>
      <c r="AC301" s="59">
        <v>15000000</v>
      </c>
      <c r="AD301" s="60">
        <f t="shared" si="40"/>
        <v>15375</v>
      </c>
    </row>
    <row r="302" spans="1:30" x14ac:dyDescent="0.25">
      <c r="A302" s="41">
        <f t="shared" ca="1" si="33"/>
        <v>54925</v>
      </c>
      <c r="B302" s="20">
        <v>296</v>
      </c>
      <c r="C302" s="42">
        <f t="shared" si="34"/>
        <v>0</v>
      </c>
      <c r="D302" s="43">
        <f t="shared" si="39"/>
        <v>2.9000000000000001E-2</v>
      </c>
      <c r="E302" s="43" t="s">
        <v>43</v>
      </c>
      <c r="F302" s="45">
        <f t="shared" si="35"/>
        <v>0</v>
      </c>
      <c r="G302" s="42">
        <f t="shared" ca="1" si="36"/>
        <v>0</v>
      </c>
      <c r="H302" s="25">
        <f t="shared" ca="1" si="37"/>
        <v>0</v>
      </c>
      <c r="I302" s="20">
        <v>0</v>
      </c>
      <c r="J302" s="47">
        <v>0</v>
      </c>
      <c r="L302" s="48">
        <f>ROUND( IF(B302=$D$2,O301,IF(B302&lt;$D$2,IF(AND(E302="T",E301="K2"),SUM($N$6:N301)/($D$2-B302+1),L301),0)),2)</f>
        <v>0</v>
      </c>
      <c r="M302" s="21">
        <f t="shared" ca="1" si="38"/>
        <v>0</v>
      </c>
      <c r="AC302" s="59">
        <v>15050000</v>
      </c>
      <c r="AD302" s="60">
        <f t="shared" si="40"/>
        <v>15393.75</v>
      </c>
    </row>
    <row r="303" spans="1:30" x14ac:dyDescent="0.25">
      <c r="A303" s="41">
        <f t="shared" ca="1" si="33"/>
        <v>54956</v>
      </c>
      <c r="B303" s="20">
        <v>297</v>
      </c>
      <c r="C303" s="42">
        <f t="shared" si="34"/>
        <v>0</v>
      </c>
      <c r="D303" s="43">
        <f t="shared" si="39"/>
        <v>2.9000000000000001E-2</v>
      </c>
      <c r="E303" s="43" t="s">
        <v>43</v>
      </c>
      <c r="F303" s="45">
        <f t="shared" si="35"/>
        <v>0</v>
      </c>
      <c r="G303" s="42">
        <f t="shared" ca="1" si="36"/>
        <v>0</v>
      </c>
      <c r="H303" s="25">
        <f t="shared" ca="1" si="37"/>
        <v>0</v>
      </c>
      <c r="I303" s="20">
        <v>0</v>
      </c>
      <c r="J303" s="47">
        <v>0</v>
      </c>
      <c r="L303" s="48">
        <f>ROUND( IF(B303=$D$2,O302,IF(B303&lt;$D$2,IF(AND(E303="T",E302="K2"),SUM($N$6:N302)/($D$2-B303+1),L302),0)),2)</f>
        <v>0</v>
      </c>
      <c r="M303" s="21">
        <f t="shared" ca="1" si="38"/>
        <v>0</v>
      </c>
      <c r="AC303" s="59">
        <v>15100000</v>
      </c>
      <c r="AD303" s="60">
        <f t="shared" si="40"/>
        <v>15412.5</v>
      </c>
    </row>
    <row r="304" spans="1:30" x14ac:dyDescent="0.25">
      <c r="A304" s="41">
        <f t="shared" ca="1" si="33"/>
        <v>54986</v>
      </c>
      <c r="B304" s="20">
        <v>298</v>
      </c>
      <c r="C304" s="42">
        <f t="shared" si="34"/>
        <v>0</v>
      </c>
      <c r="D304" s="43">
        <f t="shared" si="39"/>
        <v>2.9000000000000001E-2</v>
      </c>
      <c r="E304" s="43" t="s">
        <v>43</v>
      </c>
      <c r="F304" s="45">
        <f t="shared" si="35"/>
        <v>0</v>
      </c>
      <c r="G304" s="42">
        <f t="shared" ca="1" si="36"/>
        <v>0</v>
      </c>
      <c r="H304" s="25">
        <f t="shared" ca="1" si="37"/>
        <v>0</v>
      </c>
      <c r="I304" s="20">
        <v>0</v>
      </c>
      <c r="J304" s="47">
        <v>0</v>
      </c>
      <c r="L304" s="48">
        <f>ROUND( IF(B304=$D$2,O303,IF(B304&lt;$D$2,IF(AND(E304="T",E303="K2"),SUM($N$6:N303)/($D$2-B304+1),L303),0)),2)</f>
        <v>0</v>
      </c>
      <c r="M304" s="21">
        <f t="shared" ca="1" si="38"/>
        <v>0</v>
      </c>
      <c r="AC304" s="59">
        <v>15150000</v>
      </c>
      <c r="AD304" s="60">
        <f t="shared" si="40"/>
        <v>15431.25</v>
      </c>
    </row>
    <row r="305" spans="1:30" x14ac:dyDescent="0.25">
      <c r="A305" s="41">
        <f t="shared" ca="1" si="33"/>
        <v>55017</v>
      </c>
      <c r="B305" s="20">
        <v>299</v>
      </c>
      <c r="C305" s="42">
        <f t="shared" si="34"/>
        <v>0</v>
      </c>
      <c r="D305" s="43">
        <f t="shared" si="39"/>
        <v>2.9000000000000001E-2</v>
      </c>
      <c r="E305" s="43" t="s">
        <v>43</v>
      </c>
      <c r="F305" s="45">
        <f t="shared" si="35"/>
        <v>0</v>
      </c>
      <c r="G305" s="42">
        <f t="shared" ca="1" si="36"/>
        <v>0</v>
      </c>
      <c r="H305" s="25">
        <f t="shared" ca="1" si="37"/>
        <v>0</v>
      </c>
      <c r="I305" s="20">
        <v>0</v>
      </c>
      <c r="J305" s="47">
        <v>0</v>
      </c>
      <c r="L305" s="48">
        <f>ROUND( IF(B305=$D$2,O304,IF(B305&lt;$D$2,IF(AND(E305="T",E304="K2"),SUM($N$6:N304)/($D$2-B305+1),L304),0)),2)</f>
        <v>0</v>
      </c>
      <c r="M305" s="21">
        <f t="shared" ca="1" si="38"/>
        <v>0</v>
      </c>
      <c r="AC305" s="59">
        <v>15200000</v>
      </c>
      <c r="AD305" s="60">
        <f t="shared" si="40"/>
        <v>15450</v>
      </c>
    </row>
    <row r="306" spans="1:30" x14ac:dyDescent="0.25">
      <c r="A306" s="41">
        <f t="shared" ca="1" si="33"/>
        <v>55048</v>
      </c>
      <c r="B306" s="20">
        <v>300</v>
      </c>
      <c r="C306" s="42">
        <f t="shared" si="34"/>
        <v>0</v>
      </c>
      <c r="D306" s="43">
        <f t="shared" si="39"/>
        <v>2.9000000000000001E-2</v>
      </c>
      <c r="E306" s="43" t="s">
        <v>43</v>
      </c>
      <c r="F306" s="45">
        <f t="shared" si="35"/>
        <v>0</v>
      </c>
      <c r="G306" s="42">
        <f t="shared" ca="1" si="36"/>
        <v>0</v>
      </c>
      <c r="H306" s="25">
        <f t="shared" ca="1" si="37"/>
        <v>0</v>
      </c>
      <c r="I306" s="20">
        <v>0</v>
      </c>
      <c r="J306" s="47">
        <v>0</v>
      </c>
      <c r="L306" s="48">
        <f>ROUND( IF(B306=$D$2,O305,IF(B306&lt;$D$2,IF(AND(E306="T",E305="K2"),SUM($N$6:N305)/($D$2-B306+1),L305),0)),2)</f>
        <v>0</v>
      </c>
      <c r="M306" s="21">
        <f t="shared" ca="1" si="38"/>
        <v>0</v>
      </c>
      <c r="AC306" s="59">
        <v>15250000</v>
      </c>
      <c r="AD306" s="60">
        <f t="shared" si="40"/>
        <v>15468.75</v>
      </c>
    </row>
    <row r="307" spans="1:30" x14ac:dyDescent="0.25">
      <c r="A307" s="41">
        <f t="shared" ca="1" si="33"/>
        <v>55078</v>
      </c>
      <c r="B307" s="20">
        <v>301</v>
      </c>
      <c r="C307" s="42">
        <f t="shared" si="34"/>
        <v>0</v>
      </c>
      <c r="D307" s="43">
        <f t="shared" si="39"/>
        <v>2.9000000000000001E-2</v>
      </c>
      <c r="E307" s="43" t="s">
        <v>43</v>
      </c>
      <c r="F307" s="45">
        <f t="shared" si="35"/>
        <v>0</v>
      </c>
      <c r="G307" s="42">
        <f t="shared" ca="1" si="36"/>
        <v>0</v>
      </c>
      <c r="H307" s="25">
        <f t="shared" ca="1" si="37"/>
        <v>0</v>
      </c>
      <c r="I307" s="20">
        <v>0</v>
      </c>
      <c r="J307" s="47">
        <v>0</v>
      </c>
      <c r="L307" s="48">
        <f>ROUND( IF(B307=$D$2,O306,IF(B307&lt;$D$2,IF(AND(E307="T",E306="K2"),SUM($N$6:N306)/($D$2-B307+1),L306),0)),2)</f>
        <v>0</v>
      </c>
      <c r="M307" s="21">
        <f t="shared" ca="1" si="38"/>
        <v>0</v>
      </c>
      <c r="AC307" s="59">
        <v>15300000</v>
      </c>
      <c r="AD307" s="60">
        <f t="shared" si="40"/>
        <v>15487.5</v>
      </c>
    </row>
    <row r="308" spans="1:30" x14ac:dyDescent="0.25">
      <c r="A308" s="41">
        <f t="shared" ca="1" si="33"/>
        <v>55109</v>
      </c>
      <c r="B308" s="20">
        <v>302</v>
      </c>
      <c r="C308" s="42">
        <f t="shared" si="34"/>
        <v>0</v>
      </c>
      <c r="D308" s="43">
        <f t="shared" si="39"/>
        <v>2.9000000000000001E-2</v>
      </c>
      <c r="E308" s="43" t="s">
        <v>43</v>
      </c>
      <c r="F308" s="45">
        <f t="shared" si="35"/>
        <v>0</v>
      </c>
      <c r="G308" s="42">
        <f t="shared" ca="1" si="36"/>
        <v>0</v>
      </c>
      <c r="H308" s="25">
        <f t="shared" ca="1" si="37"/>
        <v>0</v>
      </c>
      <c r="I308" s="20">
        <v>0</v>
      </c>
      <c r="J308" s="47">
        <v>0</v>
      </c>
      <c r="L308" s="48">
        <f>ROUND( IF(B308=$D$2,O307,IF(B308&lt;$D$2,IF(AND(E308="T",E307="K2"),SUM($N$6:N307)/($D$2-B308+1),L307),0)),2)</f>
        <v>0</v>
      </c>
      <c r="M308" s="21">
        <f t="shared" ca="1" si="38"/>
        <v>0</v>
      </c>
      <c r="AC308" s="59">
        <v>15350000</v>
      </c>
      <c r="AD308" s="60">
        <f t="shared" si="40"/>
        <v>15506.25</v>
      </c>
    </row>
    <row r="309" spans="1:30" x14ac:dyDescent="0.25">
      <c r="A309" s="41">
        <f t="shared" ca="1" si="33"/>
        <v>55139</v>
      </c>
      <c r="B309" s="20">
        <v>303</v>
      </c>
      <c r="C309" s="42">
        <f t="shared" si="34"/>
        <v>0</v>
      </c>
      <c r="D309" s="43">
        <f t="shared" si="39"/>
        <v>2.9000000000000001E-2</v>
      </c>
      <c r="E309" s="43" t="s">
        <v>43</v>
      </c>
      <c r="F309" s="45">
        <f t="shared" si="35"/>
        <v>0</v>
      </c>
      <c r="G309" s="42">
        <f t="shared" ca="1" si="36"/>
        <v>0</v>
      </c>
      <c r="H309" s="25">
        <f t="shared" ca="1" si="37"/>
        <v>0</v>
      </c>
      <c r="I309" s="20">
        <v>0</v>
      </c>
      <c r="J309" s="47">
        <v>0</v>
      </c>
      <c r="L309" s="48">
        <f>ROUND( IF(B309=$D$2,O308,IF(B309&lt;$D$2,IF(AND(E309="T",E308="K2"),SUM($N$6:N308)/($D$2-B309+1),L308),0)),2)</f>
        <v>0</v>
      </c>
      <c r="M309" s="21">
        <f t="shared" ca="1" si="38"/>
        <v>0</v>
      </c>
      <c r="AC309" s="59">
        <v>15400000</v>
      </c>
      <c r="AD309" s="60">
        <f t="shared" si="40"/>
        <v>15525</v>
      </c>
    </row>
    <row r="310" spans="1:30" x14ac:dyDescent="0.25">
      <c r="A310" s="41">
        <f t="shared" ca="1" si="33"/>
        <v>55170</v>
      </c>
      <c r="B310" s="20">
        <v>304</v>
      </c>
      <c r="C310" s="42">
        <f t="shared" si="34"/>
        <v>0</v>
      </c>
      <c r="D310" s="43">
        <f t="shared" si="39"/>
        <v>2.9000000000000001E-2</v>
      </c>
      <c r="E310" s="43" t="s">
        <v>43</v>
      </c>
      <c r="F310" s="45">
        <f t="shared" si="35"/>
        <v>0</v>
      </c>
      <c r="G310" s="42">
        <f t="shared" ca="1" si="36"/>
        <v>0</v>
      </c>
      <c r="H310" s="25">
        <f t="shared" ca="1" si="37"/>
        <v>0</v>
      </c>
      <c r="I310" s="20">
        <v>0</v>
      </c>
      <c r="J310" s="47">
        <v>0</v>
      </c>
      <c r="L310" s="48">
        <f>ROUND( IF(B310=$D$2,O309,IF(B310&lt;$D$2,IF(AND(E310="T",E309="K2"),SUM($N$6:N309)/($D$2-B310+1),L309),0)),2)</f>
        <v>0</v>
      </c>
      <c r="M310" s="21">
        <f t="shared" ca="1" si="38"/>
        <v>0</v>
      </c>
      <c r="AC310" s="59">
        <v>15450000</v>
      </c>
      <c r="AD310" s="60">
        <f t="shared" si="40"/>
        <v>15543.75</v>
      </c>
    </row>
    <row r="311" spans="1:30" x14ac:dyDescent="0.25">
      <c r="A311" s="41">
        <f t="shared" ca="1" si="33"/>
        <v>55201</v>
      </c>
      <c r="B311" s="20">
        <v>305</v>
      </c>
      <c r="C311" s="42">
        <f t="shared" si="34"/>
        <v>0</v>
      </c>
      <c r="D311" s="43">
        <f t="shared" si="39"/>
        <v>2.9000000000000001E-2</v>
      </c>
      <c r="E311" s="43" t="s">
        <v>43</v>
      </c>
      <c r="F311" s="45">
        <f t="shared" si="35"/>
        <v>0</v>
      </c>
      <c r="G311" s="42">
        <f t="shared" ca="1" si="36"/>
        <v>0</v>
      </c>
      <c r="H311" s="25">
        <f t="shared" ca="1" si="37"/>
        <v>0</v>
      </c>
      <c r="I311" s="20">
        <v>0</v>
      </c>
      <c r="J311" s="47">
        <v>0</v>
      </c>
      <c r="L311" s="48">
        <f>ROUND( IF(B311=$D$2,O310,IF(B311&lt;$D$2,IF(AND(E311="T",E310="K2"),SUM($N$6:N310)/($D$2-B311+1),L310),0)),2)</f>
        <v>0</v>
      </c>
      <c r="M311" s="21">
        <f t="shared" ca="1" si="38"/>
        <v>0</v>
      </c>
      <c r="AC311" s="59">
        <v>15500000</v>
      </c>
      <c r="AD311" s="60">
        <f t="shared" si="40"/>
        <v>15562.5</v>
      </c>
    </row>
    <row r="312" spans="1:30" x14ac:dyDescent="0.25">
      <c r="A312" s="41">
        <f t="shared" ca="1" si="33"/>
        <v>55229</v>
      </c>
      <c r="B312" s="20">
        <v>306</v>
      </c>
      <c r="C312" s="42">
        <f t="shared" si="34"/>
        <v>0</v>
      </c>
      <c r="D312" s="43">
        <f t="shared" si="39"/>
        <v>2.9000000000000001E-2</v>
      </c>
      <c r="E312" s="43" t="s">
        <v>43</v>
      </c>
      <c r="F312" s="45">
        <f t="shared" si="35"/>
        <v>0</v>
      </c>
      <c r="G312" s="42">
        <f t="shared" ca="1" si="36"/>
        <v>0</v>
      </c>
      <c r="H312" s="25">
        <f t="shared" ca="1" si="37"/>
        <v>0</v>
      </c>
      <c r="I312" s="20">
        <v>0</v>
      </c>
      <c r="J312" s="47">
        <v>0</v>
      </c>
      <c r="L312" s="48">
        <f>ROUND( IF(B312=$D$2,O311,IF(B312&lt;$D$2,IF(AND(E312="T",E311="K2"),SUM($N$6:N311)/($D$2-B312+1),L311),0)),2)</f>
        <v>0</v>
      </c>
      <c r="M312" s="21">
        <f t="shared" ca="1" si="38"/>
        <v>0</v>
      </c>
      <c r="AC312" s="59">
        <v>15550000</v>
      </c>
      <c r="AD312" s="60">
        <f t="shared" si="40"/>
        <v>15581.25</v>
      </c>
    </row>
    <row r="313" spans="1:30" x14ac:dyDescent="0.25">
      <c r="A313" s="41">
        <f t="shared" ca="1" si="33"/>
        <v>55260</v>
      </c>
      <c r="B313" s="20">
        <v>307</v>
      </c>
      <c r="C313" s="42">
        <f t="shared" si="34"/>
        <v>0</v>
      </c>
      <c r="D313" s="43">
        <f t="shared" si="39"/>
        <v>2.9000000000000001E-2</v>
      </c>
      <c r="E313" s="43" t="s">
        <v>43</v>
      </c>
      <c r="F313" s="45">
        <f t="shared" si="35"/>
        <v>0</v>
      </c>
      <c r="G313" s="42">
        <f t="shared" ca="1" si="36"/>
        <v>0</v>
      </c>
      <c r="H313" s="25">
        <f t="shared" ca="1" si="37"/>
        <v>0</v>
      </c>
      <c r="I313" s="20">
        <v>0</v>
      </c>
      <c r="J313" s="47">
        <v>0</v>
      </c>
      <c r="L313" s="48">
        <f>ROUND( IF(B313=$D$2,O312,IF(B313&lt;$D$2,IF(AND(E313="T",E312="K2"),SUM($N$6:N312)/($D$2-B313+1),L312),0)),2)</f>
        <v>0</v>
      </c>
      <c r="M313" s="21">
        <f t="shared" ca="1" si="38"/>
        <v>0</v>
      </c>
      <c r="AC313" s="59">
        <v>15600000</v>
      </c>
      <c r="AD313" s="60">
        <f t="shared" si="40"/>
        <v>15600</v>
      </c>
    </row>
    <row r="314" spans="1:30" x14ac:dyDescent="0.25">
      <c r="A314" s="41">
        <f t="shared" ca="1" si="33"/>
        <v>55290</v>
      </c>
      <c r="B314" s="20">
        <v>308</v>
      </c>
      <c r="C314" s="42">
        <f t="shared" si="34"/>
        <v>0</v>
      </c>
      <c r="D314" s="43">
        <f t="shared" si="39"/>
        <v>2.9000000000000001E-2</v>
      </c>
      <c r="E314" s="43" t="s">
        <v>43</v>
      </c>
      <c r="F314" s="45">
        <f t="shared" si="35"/>
        <v>0</v>
      </c>
      <c r="G314" s="42">
        <f t="shared" ca="1" si="36"/>
        <v>0</v>
      </c>
      <c r="H314" s="25">
        <f t="shared" ca="1" si="37"/>
        <v>0</v>
      </c>
      <c r="I314" s="20">
        <v>0</v>
      </c>
      <c r="J314" s="47">
        <v>0</v>
      </c>
      <c r="L314" s="48">
        <f>ROUND( IF(B314=$D$2,O313,IF(B314&lt;$D$2,IF(AND(E314="T",E313="K2"),SUM($N$6:N313)/($D$2-B314+1),L313),0)),2)</f>
        <v>0</v>
      </c>
      <c r="M314" s="21">
        <f t="shared" ca="1" si="38"/>
        <v>0</v>
      </c>
      <c r="AC314" s="59">
        <v>15650000</v>
      </c>
      <c r="AD314" s="60">
        <f t="shared" si="40"/>
        <v>15618.75</v>
      </c>
    </row>
    <row r="315" spans="1:30" x14ac:dyDescent="0.25">
      <c r="A315" s="41">
        <f t="shared" ca="1" si="33"/>
        <v>55321</v>
      </c>
      <c r="B315" s="20">
        <v>309</v>
      </c>
      <c r="C315" s="42">
        <f t="shared" si="34"/>
        <v>0</v>
      </c>
      <c r="D315" s="43">
        <f t="shared" si="39"/>
        <v>2.9000000000000001E-2</v>
      </c>
      <c r="E315" s="43" t="s">
        <v>43</v>
      </c>
      <c r="F315" s="45">
        <f t="shared" si="35"/>
        <v>0</v>
      </c>
      <c r="G315" s="42">
        <f t="shared" ca="1" si="36"/>
        <v>0</v>
      </c>
      <c r="H315" s="25">
        <f t="shared" ca="1" si="37"/>
        <v>0</v>
      </c>
      <c r="I315" s="20">
        <v>0</v>
      </c>
      <c r="J315" s="47">
        <v>0</v>
      </c>
      <c r="L315" s="48">
        <f>ROUND( IF(B315=$D$2,O314,IF(B315&lt;$D$2,IF(AND(E315="T",E314="K2"),SUM($N$6:N314)/($D$2-B315+1),L314),0)),2)</f>
        <v>0</v>
      </c>
      <c r="M315" s="21">
        <f t="shared" ca="1" si="38"/>
        <v>0</v>
      </c>
      <c r="AC315" s="59">
        <v>15700000</v>
      </c>
      <c r="AD315" s="60">
        <f t="shared" si="40"/>
        <v>15637.5</v>
      </c>
    </row>
    <row r="316" spans="1:30" x14ac:dyDescent="0.25">
      <c r="A316" s="41">
        <f t="shared" ca="1" si="33"/>
        <v>55351</v>
      </c>
      <c r="B316" s="20">
        <v>310</v>
      </c>
      <c r="C316" s="42">
        <f t="shared" si="34"/>
        <v>0</v>
      </c>
      <c r="D316" s="43">
        <f t="shared" si="39"/>
        <v>2.9000000000000001E-2</v>
      </c>
      <c r="E316" s="43" t="s">
        <v>43</v>
      </c>
      <c r="F316" s="45">
        <f t="shared" si="35"/>
        <v>0</v>
      </c>
      <c r="G316" s="42">
        <f t="shared" ca="1" si="36"/>
        <v>0</v>
      </c>
      <c r="H316" s="25">
        <f t="shared" ca="1" si="37"/>
        <v>0</v>
      </c>
      <c r="I316" s="20">
        <v>0</v>
      </c>
      <c r="J316" s="47">
        <v>0</v>
      </c>
      <c r="L316" s="48">
        <f>ROUND( IF(B316=$D$2,O315,IF(B316&lt;$D$2,IF(AND(E316="T",E315="K2"),SUM($N$6:N315)/($D$2-B316+1),L315),0)),2)</f>
        <v>0</v>
      </c>
      <c r="M316" s="21">
        <f t="shared" ca="1" si="38"/>
        <v>0</v>
      </c>
      <c r="AC316" s="59">
        <v>15750000</v>
      </c>
      <c r="AD316" s="60">
        <f t="shared" si="40"/>
        <v>15656.25</v>
      </c>
    </row>
    <row r="317" spans="1:30" x14ac:dyDescent="0.25">
      <c r="A317" s="41">
        <f t="shared" ca="1" si="33"/>
        <v>55382</v>
      </c>
      <c r="B317" s="20">
        <v>311</v>
      </c>
      <c r="C317" s="42">
        <f t="shared" si="34"/>
        <v>0</v>
      </c>
      <c r="D317" s="43">
        <f t="shared" si="39"/>
        <v>2.9000000000000001E-2</v>
      </c>
      <c r="E317" s="43" t="s">
        <v>43</v>
      </c>
      <c r="F317" s="45">
        <f t="shared" si="35"/>
        <v>0</v>
      </c>
      <c r="G317" s="42">
        <f t="shared" ca="1" si="36"/>
        <v>0</v>
      </c>
      <c r="H317" s="25">
        <f t="shared" ca="1" si="37"/>
        <v>0</v>
      </c>
      <c r="I317" s="20">
        <v>0</v>
      </c>
      <c r="J317" s="47">
        <v>0</v>
      </c>
      <c r="L317" s="48">
        <f>ROUND( IF(B317=$D$2,O316,IF(B317&lt;$D$2,IF(AND(E317="T",E316="K2"),SUM($N$6:N316)/($D$2-B317+1),L316),0)),2)</f>
        <v>0</v>
      </c>
      <c r="M317" s="21">
        <f t="shared" ca="1" si="38"/>
        <v>0</v>
      </c>
      <c r="AC317" s="59">
        <v>15800000</v>
      </c>
      <c r="AD317" s="60">
        <f t="shared" si="40"/>
        <v>15675</v>
      </c>
    </row>
    <row r="318" spans="1:30" x14ac:dyDescent="0.25">
      <c r="A318" s="41">
        <f t="shared" ca="1" si="33"/>
        <v>55413</v>
      </c>
      <c r="B318" s="20">
        <v>312</v>
      </c>
      <c r="C318" s="42">
        <f t="shared" si="34"/>
        <v>0</v>
      </c>
      <c r="D318" s="43">
        <f t="shared" si="39"/>
        <v>2.9000000000000001E-2</v>
      </c>
      <c r="E318" s="43" t="s">
        <v>43</v>
      </c>
      <c r="F318" s="45">
        <f t="shared" si="35"/>
        <v>0</v>
      </c>
      <c r="G318" s="42">
        <f t="shared" ca="1" si="36"/>
        <v>0</v>
      </c>
      <c r="H318" s="25">
        <f t="shared" ca="1" si="37"/>
        <v>0</v>
      </c>
      <c r="I318" s="20">
        <v>0</v>
      </c>
      <c r="J318" s="47">
        <v>0</v>
      </c>
      <c r="L318" s="48">
        <f>ROUND( IF(B318=$D$2,O317,IF(B318&lt;$D$2,IF(AND(E318="T",E317="K2"),SUM($N$6:N317)/($D$2-B318+1),L317),0)),2)</f>
        <v>0</v>
      </c>
      <c r="M318" s="21">
        <f t="shared" ca="1" si="38"/>
        <v>0</v>
      </c>
      <c r="AC318" s="59">
        <v>15850000</v>
      </c>
      <c r="AD318" s="60">
        <f t="shared" si="40"/>
        <v>15693.75</v>
      </c>
    </row>
    <row r="319" spans="1:30" x14ac:dyDescent="0.25">
      <c r="A319" s="41">
        <f t="shared" ca="1" si="33"/>
        <v>55443</v>
      </c>
      <c r="B319" s="20">
        <v>313</v>
      </c>
      <c r="C319" s="42">
        <f t="shared" si="34"/>
        <v>0</v>
      </c>
      <c r="D319" s="43">
        <f t="shared" si="39"/>
        <v>2.9000000000000001E-2</v>
      </c>
      <c r="E319" s="43" t="s">
        <v>43</v>
      </c>
      <c r="F319" s="45">
        <f t="shared" si="35"/>
        <v>0</v>
      </c>
      <c r="G319" s="42">
        <f t="shared" ca="1" si="36"/>
        <v>0</v>
      </c>
      <c r="H319" s="25">
        <f t="shared" ca="1" si="37"/>
        <v>0</v>
      </c>
      <c r="I319" s="20">
        <v>0</v>
      </c>
      <c r="J319" s="47">
        <v>0</v>
      </c>
      <c r="L319" s="48">
        <f>ROUND( IF(B319=$D$2,O318,IF(B319&lt;$D$2,IF(AND(E319="T",E318="K2"),SUM($N$6:N318)/($D$2-B319+1),L318),0)),2)</f>
        <v>0</v>
      </c>
      <c r="M319" s="21">
        <f t="shared" ca="1" si="38"/>
        <v>0</v>
      </c>
      <c r="AC319" s="59">
        <v>15900000</v>
      </c>
      <c r="AD319" s="60">
        <f t="shared" si="40"/>
        <v>15712.5</v>
      </c>
    </row>
    <row r="320" spans="1:30" x14ac:dyDescent="0.25">
      <c r="A320" s="41">
        <f t="shared" ca="1" si="33"/>
        <v>55474</v>
      </c>
      <c r="B320" s="20">
        <v>314</v>
      </c>
      <c r="C320" s="42">
        <f t="shared" si="34"/>
        <v>0</v>
      </c>
      <c r="D320" s="43">
        <f t="shared" si="39"/>
        <v>2.9000000000000001E-2</v>
      </c>
      <c r="E320" s="43" t="s">
        <v>43</v>
      </c>
      <c r="F320" s="45">
        <f t="shared" si="35"/>
        <v>0</v>
      </c>
      <c r="G320" s="42">
        <f t="shared" ca="1" si="36"/>
        <v>0</v>
      </c>
      <c r="H320" s="25">
        <f t="shared" ca="1" si="37"/>
        <v>0</v>
      </c>
      <c r="I320" s="20">
        <v>0</v>
      </c>
      <c r="J320" s="47">
        <v>0</v>
      </c>
      <c r="L320" s="48">
        <f>ROUND( IF(B320=$D$2,O319,IF(B320&lt;$D$2,IF(AND(E320="T",E319="K2"),SUM($N$6:N319)/($D$2-B320+1),L319),0)),2)</f>
        <v>0</v>
      </c>
      <c r="M320" s="21">
        <f t="shared" ca="1" si="38"/>
        <v>0</v>
      </c>
      <c r="AC320" s="59">
        <v>15950000</v>
      </c>
      <c r="AD320" s="60">
        <f t="shared" si="40"/>
        <v>15731.25</v>
      </c>
    </row>
    <row r="321" spans="1:30" x14ac:dyDescent="0.25">
      <c r="A321" s="41">
        <f t="shared" ca="1" si="33"/>
        <v>55504</v>
      </c>
      <c r="B321" s="20">
        <v>315</v>
      </c>
      <c r="C321" s="42">
        <f t="shared" si="34"/>
        <v>0</v>
      </c>
      <c r="D321" s="43">
        <f t="shared" si="39"/>
        <v>2.9000000000000001E-2</v>
      </c>
      <c r="E321" s="43" t="s">
        <v>43</v>
      </c>
      <c r="F321" s="45">
        <f t="shared" si="35"/>
        <v>0</v>
      </c>
      <c r="G321" s="42">
        <f t="shared" ca="1" si="36"/>
        <v>0</v>
      </c>
      <c r="H321" s="25">
        <f t="shared" ca="1" si="37"/>
        <v>0</v>
      </c>
      <c r="I321" s="20">
        <v>0</v>
      </c>
      <c r="J321" s="47">
        <v>0</v>
      </c>
      <c r="L321" s="48">
        <f>ROUND( IF(B321=$D$2,O320,IF(B321&lt;$D$2,IF(AND(E321="T",E320="K2"),SUM($N$6:N320)/($D$2-B321+1),L320),0)),2)</f>
        <v>0</v>
      </c>
      <c r="M321" s="21">
        <f t="shared" ca="1" si="38"/>
        <v>0</v>
      </c>
      <c r="AC321" s="59">
        <v>16000000</v>
      </c>
      <c r="AD321" s="60">
        <f t="shared" si="40"/>
        <v>15750</v>
      </c>
    </row>
    <row r="322" spans="1:30" x14ac:dyDescent="0.25">
      <c r="A322" s="41">
        <f t="shared" ca="1" si="33"/>
        <v>55535</v>
      </c>
      <c r="B322" s="20">
        <v>316</v>
      </c>
      <c r="C322" s="42">
        <f t="shared" si="34"/>
        <v>0</v>
      </c>
      <c r="D322" s="43">
        <f t="shared" si="39"/>
        <v>2.9000000000000001E-2</v>
      </c>
      <c r="E322" s="43" t="s">
        <v>43</v>
      </c>
      <c r="F322" s="45">
        <f t="shared" si="35"/>
        <v>0</v>
      </c>
      <c r="G322" s="42">
        <f t="shared" ca="1" si="36"/>
        <v>0</v>
      </c>
      <c r="H322" s="25">
        <f t="shared" ca="1" si="37"/>
        <v>0</v>
      </c>
      <c r="I322" s="20">
        <v>0</v>
      </c>
      <c r="J322" s="47">
        <v>0</v>
      </c>
      <c r="L322" s="48">
        <f>ROUND( IF(B322=$D$2,O321,IF(B322&lt;$D$2,IF(AND(E322="T",E321="K2"),SUM($N$6:N321)/($D$2-B322+1),L321),0)),2)</f>
        <v>0</v>
      </c>
      <c r="M322" s="21">
        <f t="shared" ca="1" si="38"/>
        <v>0</v>
      </c>
      <c r="AC322" s="59">
        <v>16050000</v>
      </c>
      <c r="AD322" s="60">
        <f t="shared" si="40"/>
        <v>15768.75</v>
      </c>
    </row>
    <row r="323" spans="1:30" x14ac:dyDescent="0.25">
      <c r="A323" s="41">
        <f t="shared" ca="1" si="33"/>
        <v>55566</v>
      </c>
      <c r="B323" s="20">
        <v>317</v>
      </c>
      <c r="C323" s="42">
        <f t="shared" si="34"/>
        <v>0</v>
      </c>
      <c r="D323" s="43">
        <f t="shared" si="39"/>
        <v>2.9000000000000001E-2</v>
      </c>
      <c r="E323" s="43" t="s">
        <v>43</v>
      </c>
      <c r="F323" s="45">
        <f t="shared" si="35"/>
        <v>0</v>
      </c>
      <c r="G323" s="42">
        <f t="shared" ca="1" si="36"/>
        <v>0</v>
      </c>
      <c r="H323" s="25">
        <f t="shared" ca="1" si="37"/>
        <v>0</v>
      </c>
      <c r="I323" s="20">
        <v>0</v>
      </c>
      <c r="J323" s="47">
        <v>0</v>
      </c>
      <c r="L323" s="48">
        <f>ROUND( IF(B323=$D$2,O322,IF(B323&lt;$D$2,IF(AND(E323="T",E322="K2"),SUM($N$6:N322)/($D$2-B323+1),L322),0)),2)</f>
        <v>0</v>
      </c>
      <c r="M323" s="21">
        <f t="shared" ca="1" si="38"/>
        <v>0</v>
      </c>
      <c r="AC323" s="59">
        <v>16100000</v>
      </c>
      <c r="AD323" s="60">
        <f t="shared" si="40"/>
        <v>15787.5</v>
      </c>
    </row>
    <row r="324" spans="1:30" x14ac:dyDescent="0.25">
      <c r="A324" s="41">
        <f t="shared" ca="1" si="33"/>
        <v>55595</v>
      </c>
      <c r="B324" s="20">
        <v>318</v>
      </c>
      <c r="C324" s="42">
        <f t="shared" si="34"/>
        <v>0</v>
      </c>
      <c r="D324" s="43">
        <f t="shared" si="39"/>
        <v>2.9000000000000001E-2</v>
      </c>
      <c r="E324" s="43" t="s">
        <v>43</v>
      </c>
      <c r="F324" s="45">
        <f t="shared" si="35"/>
        <v>0</v>
      </c>
      <c r="G324" s="42">
        <f t="shared" ca="1" si="36"/>
        <v>0</v>
      </c>
      <c r="H324" s="25">
        <f t="shared" ca="1" si="37"/>
        <v>0</v>
      </c>
      <c r="I324" s="20">
        <v>0</v>
      </c>
      <c r="J324" s="47">
        <v>0</v>
      </c>
      <c r="L324" s="48">
        <f>ROUND( IF(B324=$D$2,O323,IF(B324&lt;$D$2,IF(AND(E324="T",E323="K2"),SUM($N$6:N323)/($D$2-B324+1),L323),0)),2)</f>
        <v>0</v>
      </c>
      <c r="M324" s="21">
        <f t="shared" ca="1" si="38"/>
        <v>0</v>
      </c>
      <c r="AC324" s="59">
        <v>16150000</v>
      </c>
      <c r="AD324" s="60">
        <f t="shared" si="40"/>
        <v>15806.25</v>
      </c>
    </row>
    <row r="325" spans="1:30" x14ac:dyDescent="0.25">
      <c r="A325" s="41">
        <f t="shared" ca="1" si="33"/>
        <v>55626</v>
      </c>
      <c r="B325" s="20">
        <v>319</v>
      </c>
      <c r="C325" s="42">
        <f t="shared" si="34"/>
        <v>0</v>
      </c>
      <c r="D325" s="43">
        <f t="shared" si="39"/>
        <v>2.9000000000000001E-2</v>
      </c>
      <c r="E325" s="43" t="s">
        <v>43</v>
      </c>
      <c r="F325" s="45">
        <f t="shared" si="35"/>
        <v>0</v>
      </c>
      <c r="G325" s="42">
        <f t="shared" ca="1" si="36"/>
        <v>0</v>
      </c>
      <c r="H325" s="25">
        <f t="shared" ca="1" si="37"/>
        <v>0</v>
      </c>
      <c r="I325" s="20">
        <v>0</v>
      </c>
      <c r="J325" s="47">
        <v>0</v>
      </c>
      <c r="L325" s="48">
        <f>ROUND( IF(B325=$D$2,O324,IF(B325&lt;$D$2,IF(AND(E325="T",E324="K2"),SUM($N$6:N324)/($D$2-B325+1),L324),0)),2)</f>
        <v>0</v>
      </c>
      <c r="M325" s="21">
        <f t="shared" ca="1" si="38"/>
        <v>0</v>
      </c>
      <c r="AC325" s="59">
        <v>16200000</v>
      </c>
      <c r="AD325" s="60">
        <f t="shared" si="40"/>
        <v>15825</v>
      </c>
    </row>
    <row r="326" spans="1:30" x14ac:dyDescent="0.25">
      <c r="A326" s="41">
        <f t="shared" ca="1" si="33"/>
        <v>55656</v>
      </c>
      <c r="B326" s="20">
        <v>320</v>
      </c>
      <c r="C326" s="42">
        <f t="shared" si="34"/>
        <v>0</v>
      </c>
      <c r="D326" s="43">
        <f t="shared" si="39"/>
        <v>2.9000000000000001E-2</v>
      </c>
      <c r="E326" s="43" t="s">
        <v>43</v>
      </c>
      <c r="F326" s="45">
        <f t="shared" si="35"/>
        <v>0</v>
      </c>
      <c r="G326" s="42">
        <f t="shared" ca="1" si="36"/>
        <v>0</v>
      </c>
      <c r="H326" s="25">
        <f t="shared" ca="1" si="37"/>
        <v>0</v>
      </c>
      <c r="I326" s="20">
        <v>0</v>
      </c>
      <c r="J326" s="47">
        <v>0</v>
      </c>
      <c r="L326" s="48">
        <f>ROUND( IF(B326=$D$2,O325,IF(B326&lt;$D$2,IF(AND(E326="T",E325="K2"),SUM($N$6:N325)/($D$2-B326+1),L325),0)),2)</f>
        <v>0</v>
      </c>
      <c r="M326" s="21">
        <f t="shared" ca="1" si="38"/>
        <v>0</v>
      </c>
      <c r="AC326" s="59">
        <v>16250000</v>
      </c>
      <c r="AD326" s="60">
        <f t="shared" si="40"/>
        <v>15843.75</v>
      </c>
    </row>
    <row r="327" spans="1:30" x14ac:dyDescent="0.25">
      <c r="A327" s="41">
        <f t="shared" ca="1" si="33"/>
        <v>55687</v>
      </c>
      <c r="B327" s="20">
        <v>321</v>
      </c>
      <c r="C327" s="42">
        <f t="shared" si="34"/>
        <v>0</v>
      </c>
      <c r="D327" s="43">
        <f t="shared" si="39"/>
        <v>2.9000000000000001E-2</v>
      </c>
      <c r="E327" s="43" t="s">
        <v>43</v>
      </c>
      <c r="F327" s="45">
        <f t="shared" si="35"/>
        <v>0</v>
      </c>
      <c r="G327" s="42">
        <f t="shared" ca="1" si="36"/>
        <v>0</v>
      </c>
      <c r="H327" s="25">
        <f t="shared" ca="1" si="37"/>
        <v>0</v>
      </c>
      <c r="I327" s="20">
        <v>0</v>
      </c>
      <c r="J327" s="47">
        <v>0</v>
      </c>
      <c r="L327" s="48">
        <f>ROUND( IF(B327=$D$2,O326,IF(B327&lt;$D$2,IF(AND(E327="T",E326="K2"),SUM($N$6:N326)/($D$2-B327+1),L326),0)),2)</f>
        <v>0</v>
      </c>
      <c r="M327" s="21">
        <f t="shared" ca="1" si="38"/>
        <v>0</v>
      </c>
      <c r="AC327" s="59">
        <v>16300000</v>
      </c>
      <c r="AD327" s="60">
        <f t="shared" si="40"/>
        <v>15862.5</v>
      </c>
    </row>
    <row r="328" spans="1:30" x14ac:dyDescent="0.25">
      <c r="A328" s="41">
        <f t="shared" ref="A328:A366" ca="1" si="41">EOMONTH(A327,0) + DAY(A327)</f>
        <v>55717</v>
      </c>
      <c r="B328" s="20">
        <v>322</v>
      </c>
      <c r="C328" s="42">
        <f t="shared" ref="C328:C366" si="42">IF(B328&gt;$D$2,0,+C327-H327)</f>
        <v>0</v>
      </c>
      <c r="D328" s="43">
        <f t="shared" si="39"/>
        <v>2.9000000000000001E-2</v>
      </c>
      <c r="E328" s="43" t="s">
        <v>43</v>
      </c>
      <c r="F328" s="45">
        <f t="shared" ref="F328:F366" si="43">IF(B328&lt;=$D$2,$D$4,0)</f>
        <v>0</v>
      </c>
      <c r="G328" s="42">
        <f t="shared" ref="G328:G366" ca="1" si="44">IF(OR(E328="K",E328="T"), ROUND(+D328*C328/360*(A328-A327),2),0)</f>
        <v>0</v>
      </c>
      <c r="H328" s="25">
        <f t="shared" ref="H328:H366" ca="1" si="45">IF(B328=$D$2,C328,+F328-G328)</f>
        <v>0</v>
      </c>
      <c r="I328" s="20">
        <v>0</v>
      </c>
      <c r="J328" s="47">
        <v>0</v>
      </c>
      <c r="L328" s="48">
        <f>ROUND( IF(B328=$D$2,O327,IF(B328&lt;$D$2,IF(AND(E328="T",E327="K2"),SUM($N$6:N327)/($D$2-B328+1),L327),0)),2)</f>
        <v>0</v>
      </c>
      <c r="M328" s="21">
        <f t="shared" ref="M328:M366" ca="1" si="46">+J328+I328+G328+L328+H328</f>
        <v>0</v>
      </c>
      <c r="AC328" s="59">
        <v>16350000</v>
      </c>
      <c r="AD328" s="60">
        <f t="shared" si="40"/>
        <v>15881.25</v>
      </c>
    </row>
    <row r="329" spans="1:30" x14ac:dyDescent="0.25">
      <c r="A329" s="41">
        <f t="shared" ca="1" si="41"/>
        <v>55748</v>
      </c>
      <c r="B329" s="20">
        <v>323</v>
      </c>
      <c r="C329" s="42">
        <f t="shared" si="42"/>
        <v>0</v>
      </c>
      <c r="D329" s="43">
        <f t="shared" ref="D329:D366" si="47">D328</f>
        <v>2.9000000000000001E-2</v>
      </c>
      <c r="E329" s="43" t="s">
        <v>43</v>
      </c>
      <c r="F329" s="45">
        <f t="shared" si="43"/>
        <v>0</v>
      </c>
      <c r="G329" s="42">
        <f t="shared" ca="1" si="44"/>
        <v>0</v>
      </c>
      <c r="H329" s="25">
        <f t="shared" ca="1" si="45"/>
        <v>0</v>
      </c>
      <c r="I329" s="20">
        <v>0</v>
      </c>
      <c r="J329" s="47">
        <v>0</v>
      </c>
      <c r="L329" s="48">
        <f>ROUND( IF(B329=$D$2,O328,IF(B329&lt;$D$2,IF(AND(E329="T",E328="K2"),SUM($N$6:N328)/($D$2-B329+1),L328),0)),2)</f>
        <v>0</v>
      </c>
      <c r="M329" s="21">
        <f t="shared" ca="1" si="46"/>
        <v>0</v>
      </c>
      <c r="AC329" s="59">
        <v>16400000</v>
      </c>
      <c r="AD329" s="60">
        <f t="shared" si="40"/>
        <v>15900</v>
      </c>
    </row>
    <row r="330" spans="1:30" x14ac:dyDescent="0.25">
      <c r="A330" s="41">
        <f t="shared" ca="1" si="41"/>
        <v>55779</v>
      </c>
      <c r="B330" s="20">
        <v>324</v>
      </c>
      <c r="C330" s="42">
        <f t="shared" si="42"/>
        <v>0</v>
      </c>
      <c r="D330" s="43">
        <f t="shared" si="47"/>
        <v>2.9000000000000001E-2</v>
      </c>
      <c r="E330" s="43" t="s">
        <v>43</v>
      </c>
      <c r="F330" s="45">
        <f t="shared" si="43"/>
        <v>0</v>
      </c>
      <c r="G330" s="42">
        <f t="shared" ca="1" si="44"/>
        <v>0</v>
      </c>
      <c r="H330" s="25">
        <f t="shared" ca="1" si="45"/>
        <v>0</v>
      </c>
      <c r="I330" s="20">
        <v>0</v>
      </c>
      <c r="J330" s="47">
        <v>0</v>
      </c>
      <c r="L330" s="48">
        <f>ROUND( IF(B330=$D$2,O329,IF(B330&lt;$D$2,IF(AND(E330="T",E329="K2"),SUM($N$6:N329)/($D$2-B330+1),L329),0)),2)</f>
        <v>0</v>
      </c>
      <c r="M330" s="21">
        <f t="shared" ca="1" si="46"/>
        <v>0</v>
      </c>
      <c r="AC330" s="59">
        <v>16450000</v>
      </c>
      <c r="AD330" s="60">
        <f t="shared" si="40"/>
        <v>15918.75</v>
      </c>
    </row>
    <row r="331" spans="1:30" x14ac:dyDescent="0.25">
      <c r="A331" s="41">
        <f t="shared" ca="1" si="41"/>
        <v>55809</v>
      </c>
      <c r="B331" s="20">
        <v>325</v>
      </c>
      <c r="C331" s="42">
        <f t="shared" si="42"/>
        <v>0</v>
      </c>
      <c r="D331" s="43">
        <f t="shared" si="47"/>
        <v>2.9000000000000001E-2</v>
      </c>
      <c r="E331" s="43" t="s">
        <v>43</v>
      </c>
      <c r="F331" s="45">
        <f t="shared" si="43"/>
        <v>0</v>
      </c>
      <c r="G331" s="42">
        <f t="shared" ca="1" si="44"/>
        <v>0</v>
      </c>
      <c r="H331" s="25">
        <f t="shared" ca="1" si="45"/>
        <v>0</v>
      </c>
      <c r="I331" s="20">
        <v>0</v>
      </c>
      <c r="J331" s="47">
        <v>0</v>
      </c>
      <c r="L331" s="48">
        <f>ROUND( IF(B331=$D$2,O330,IF(B331&lt;$D$2,IF(AND(E331="T",E330="K2"),SUM($N$6:N330)/($D$2-B331+1),L330),0)),2)</f>
        <v>0</v>
      </c>
      <c r="M331" s="21">
        <f t="shared" ca="1" si="46"/>
        <v>0</v>
      </c>
      <c r="AC331" s="59">
        <v>16500000</v>
      </c>
      <c r="AD331" s="60">
        <f t="shared" ref="AD331:AD394" si="48">(90000+(AC331-10000000)*0.25%)*15%</f>
        <v>15937.5</v>
      </c>
    </row>
    <row r="332" spans="1:30" x14ac:dyDescent="0.25">
      <c r="A332" s="41">
        <f t="shared" ca="1" si="41"/>
        <v>55840</v>
      </c>
      <c r="B332" s="20">
        <v>326</v>
      </c>
      <c r="C332" s="42">
        <f t="shared" si="42"/>
        <v>0</v>
      </c>
      <c r="D332" s="43">
        <f t="shared" si="47"/>
        <v>2.9000000000000001E-2</v>
      </c>
      <c r="E332" s="43" t="s">
        <v>43</v>
      </c>
      <c r="F332" s="45">
        <f t="shared" si="43"/>
        <v>0</v>
      </c>
      <c r="G332" s="42">
        <f t="shared" ca="1" si="44"/>
        <v>0</v>
      </c>
      <c r="H332" s="25">
        <f t="shared" ca="1" si="45"/>
        <v>0</v>
      </c>
      <c r="I332" s="20">
        <v>0</v>
      </c>
      <c r="J332" s="47">
        <v>0</v>
      </c>
      <c r="L332" s="48">
        <f>ROUND( IF(B332=$D$2,O331,IF(B332&lt;$D$2,IF(AND(E332="T",E331="K2"),SUM($N$6:N331)/($D$2-B332+1),L331),0)),2)</f>
        <v>0</v>
      </c>
      <c r="M332" s="21">
        <f t="shared" ca="1" si="46"/>
        <v>0</v>
      </c>
      <c r="AC332" s="59">
        <v>16550000</v>
      </c>
      <c r="AD332" s="60">
        <f t="shared" si="48"/>
        <v>15956.25</v>
      </c>
    </row>
    <row r="333" spans="1:30" x14ac:dyDescent="0.25">
      <c r="A333" s="41">
        <f t="shared" ca="1" si="41"/>
        <v>55870</v>
      </c>
      <c r="B333" s="20">
        <v>327</v>
      </c>
      <c r="C333" s="42">
        <f t="shared" si="42"/>
        <v>0</v>
      </c>
      <c r="D333" s="43">
        <f t="shared" si="47"/>
        <v>2.9000000000000001E-2</v>
      </c>
      <c r="E333" s="43" t="s">
        <v>43</v>
      </c>
      <c r="F333" s="45">
        <f t="shared" si="43"/>
        <v>0</v>
      </c>
      <c r="G333" s="42">
        <f t="shared" ca="1" si="44"/>
        <v>0</v>
      </c>
      <c r="H333" s="25">
        <f t="shared" ca="1" si="45"/>
        <v>0</v>
      </c>
      <c r="I333" s="20">
        <v>0</v>
      </c>
      <c r="J333" s="47">
        <v>0</v>
      </c>
      <c r="L333" s="48">
        <f>ROUND( IF(B333=$D$2,O332,IF(B333&lt;$D$2,IF(AND(E333="T",E332="K2"),SUM($N$6:N332)/($D$2-B333+1),L332),0)),2)</f>
        <v>0</v>
      </c>
      <c r="M333" s="21">
        <f t="shared" ca="1" si="46"/>
        <v>0</v>
      </c>
      <c r="AC333" s="59">
        <v>16600000</v>
      </c>
      <c r="AD333" s="60">
        <f t="shared" si="48"/>
        <v>15975</v>
      </c>
    </row>
    <row r="334" spans="1:30" x14ac:dyDescent="0.25">
      <c r="A334" s="41">
        <f t="shared" ca="1" si="41"/>
        <v>55901</v>
      </c>
      <c r="B334" s="20">
        <v>328</v>
      </c>
      <c r="C334" s="42">
        <f t="shared" si="42"/>
        <v>0</v>
      </c>
      <c r="D334" s="43">
        <f t="shared" si="47"/>
        <v>2.9000000000000001E-2</v>
      </c>
      <c r="E334" s="43" t="s">
        <v>43</v>
      </c>
      <c r="F334" s="45">
        <f t="shared" si="43"/>
        <v>0</v>
      </c>
      <c r="G334" s="42">
        <f t="shared" ca="1" si="44"/>
        <v>0</v>
      </c>
      <c r="H334" s="25">
        <f t="shared" ca="1" si="45"/>
        <v>0</v>
      </c>
      <c r="I334" s="20">
        <v>0</v>
      </c>
      <c r="J334" s="47">
        <v>0</v>
      </c>
      <c r="L334" s="48">
        <f>ROUND( IF(B334=$D$2,O333,IF(B334&lt;$D$2,IF(AND(E334="T",E333="K2"),SUM($N$6:N333)/($D$2-B334+1),L333),0)),2)</f>
        <v>0</v>
      </c>
      <c r="M334" s="21">
        <f t="shared" ca="1" si="46"/>
        <v>0</v>
      </c>
      <c r="AC334" s="59">
        <v>16650000</v>
      </c>
      <c r="AD334" s="60">
        <f t="shared" si="48"/>
        <v>15993.75</v>
      </c>
    </row>
    <row r="335" spans="1:30" x14ac:dyDescent="0.25">
      <c r="A335" s="41">
        <f t="shared" ca="1" si="41"/>
        <v>55932</v>
      </c>
      <c r="B335" s="20">
        <v>329</v>
      </c>
      <c r="C335" s="42">
        <f t="shared" si="42"/>
        <v>0</v>
      </c>
      <c r="D335" s="43">
        <f t="shared" si="47"/>
        <v>2.9000000000000001E-2</v>
      </c>
      <c r="E335" s="43" t="s">
        <v>43</v>
      </c>
      <c r="F335" s="45">
        <f t="shared" si="43"/>
        <v>0</v>
      </c>
      <c r="G335" s="42">
        <f t="shared" ca="1" si="44"/>
        <v>0</v>
      </c>
      <c r="H335" s="25">
        <f t="shared" ca="1" si="45"/>
        <v>0</v>
      </c>
      <c r="I335" s="20">
        <v>0</v>
      </c>
      <c r="J335" s="47">
        <v>0</v>
      </c>
      <c r="L335" s="48">
        <f>ROUND( IF(B335=$D$2,O334,IF(B335&lt;$D$2,IF(AND(E335="T",E334="K2"),SUM($N$6:N334)/($D$2-B335+1),L334),0)),2)</f>
        <v>0</v>
      </c>
      <c r="M335" s="21">
        <f t="shared" ca="1" si="46"/>
        <v>0</v>
      </c>
      <c r="AC335" s="59">
        <v>16700000</v>
      </c>
      <c r="AD335" s="60">
        <f t="shared" si="48"/>
        <v>16012.5</v>
      </c>
    </row>
    <row r="336" spans="1:30" x14ac:dyDescent="0.25">
      <c r="A336" s="41">
        <f t="shared" ca="1" si="41"/>
        <v>55960</v>
      </c>
      <c r="B336" s="20">
        <v>330</v>
      </c>
      <c r="C336" s="42">
        <f t="shared" si="42"/>
        <v>0</v>
      </c>
      <c r="D336" s="43">
        <f t="shared" si="47"/>
        <v>2.9000000000000001E-2</v>
      </c>
      <c r="E336" s="43" t="s">
        <v>43</v>
      </c>
      <c r="F336" s="45">
        <f t="shared" si="43"/>
        <v>0</v>
      </c>
      <c r="G336" s="42">
        <f t="shared" ca="1" si="44"/>
        <v>0</v>
      </c>
      <c r="H336" s="25">
        <f t="shared" ca="1" si="45"/>
        <v>0</v>
      </c>
      <c r="I336" s="20">
        <v>0</v>
      </c>
      <c r="J336" s="47">
        <v>0</v>
      </c>
      <c r="L336" s="48">
        <f>ROUND( IF(B336=$D$2,O335,IF(B336&lt;$D$2,IF(AND(E336="T",E335="K2"),SUM($N$6:N335)/($D$2-B336+1),L335),0)),2)</f>
        <v>0</v>
      </c>
      <c r="M336" s="21">
        <f t="shared" ca="1" si="46"/>
        <v>0</v>
      </c>
      <c r="AC336" s="59">
        <v>16750000</v>
      </c>
      <c r="AD336" s="60">
        <f t="shared" si="48"/>
        <v>16031.25</v>
      </c>
    </row>
    <row r="337" spans="1:30" x14ac:dyDescent="0.25">
      <c r="A337" s="41">
        <f t="shared" ca="1" si="41"/>
        <v>55991</v>
      </c>
      <c r="B337" s="20">
        <v>331</v>
      </c>
      <c r="C337" s="42">
        <f t="shared" si="42"/>
        <v>0</v>
      </c>
      <c r="D337" s="43">
        <f t="shared" si="47"/>
        <v>2.9000000000000001E-2</v>
      </c>
      <c r="E337" s="43" t="s">
        <v>43</v>
      </c>
      <c r="F337" s="45">
        <f t="shared" si="43"/>
        <v>0</v>
      </c>
      <c r="G337" s="42">
        <f t="shared" ca="1" si="44"/>
        <v>0</v>
      </c>
      <c r="H337" s="25">
        <f t="shared" ca="1" si="45"/>
        <v>0</v>
      </c>
      <c r="I337" s="20">
        <v>0</v>
      </c>
      <c r="J337" s="47">
        <v>0</v>
      </c>
      <c r="L337" s="48">
        <f>ROUND( IF(B337=$D$2,O336,IF(B337&lt;$D$2,IF(AND(E337="T",E336="K2"),SUM($N$6:N336)/($D$2-B337+1),L336),0)),2)</f>
        <v>0</v>
      </c>
      <c r="M337" s="21">
        <f t="shared" ca="1" si="46"/>
        <v>0</v>
      </c>
      <c r="AC337" s="59">
        <v>16800000</v>
      </c>
      <c r="AD337" s="60">
        <f t="shared" si="48"/>
        <v>16050</v>
      </c>
    </row>
    <row r="338" spans="1:30" x14ac:dyDescent="0.25">
      <c r="A338" s="41">
        <f t="shared" ca="1" si="41"/>
        <v>56021</v>
      </c>
      <c r="B338" s="20">
        <v>332</v>
      </c>
      <c r="C338" s="42">
        <f t="shared" si="42"/>
        <v>0</v>
      </c>
      <c r="D338" s="43">
        <f t="shared" si="47"/>
        <v>2.9000000000000001E-2</v>
      </c>
      <c r="E338" s="43" t="s">
        <v>43</v>
      </c>
      <c r="F338" s="45">
        <f t="shared" si="43"/>
        <v>0</v>
      </c>
      <c r="G338" s="42">
        <f t="shared" ca="1" si="44"/>
        <v>0</v>
      </c>
      <c r="H338" s="25">
        <f t="shared" ca="1" si="45"/>
        <v>0</v>
      </c>
      <c r="I338" s="20">
        <v>0</v>
      </c>
      <c r="J338" s="47">
        <v>0</v>
      </c>
      <c r="L338" s="48">
        <f>ROUND( IF(B338=$D$2,O337,IF(B338&lt;$D$2,IF(AND(E338="T",E337="K2"),SUM($N$6:N337)/($D$2-B338+1),L337),0)),2)</f>
        <v>0</v>
      </c>
      <c r="M338" s="21">
        <f t="shared" ca="1" si="46"/>
        <v>0</v>
      </c>
      <c r="AC338" s="59">
        <v>16850000</v>
      </c>
      <c r="AD338" s="60">
        <f t="shared" si="48"/>
        <v>16068.75</v>
      </c>
    </row>
    <row r="339" spans="1:30" x14ac:dyDescent="0.25">
      <c r="A339" s="41">
        <f t="shared" ca="1" si="41"/>
        <v>56052</v>
      </c>
      <c r="B339" s="20">
        <v>333</v>
      </c>
      <c r="C339" s="42">
        <f t="shared" si="42"/>
        <v>0</v>
      </c>
      <c r="D339" s="43">
        <f t="shared" si="47"/>
        <v>2.9000000000000001E-2</v>
      </c>
      <c r="E339" s="43" t="s">
        <v>43</v>
      </c>
      <c r="F339" s="45">
        <f t="shared" si="43"/>
        <v>0</v>
      </c>
      <c r="G339" s="42">
        <f t="shared" ca="1" si="44"/>
        <v>0</v>
      </c>
      <c r="H339" s="25">
        <f t="shared" ca="1" si="45"/>
        <v>0</v>
      </c>
      <c r="I339" s="20">
        <v>0</v>
      </c>
      <c r="J339" s="47">
        <v>0</v>
      </c>
      <c r="L339" s="48">
        <f>ROUND( IF(B339=$D$2,O338,IF(B339&lt;$D$2,IF(AND(E339="T",E338="K2"),SUM($N$6:N338)/($D$2-B339+1),L338),0)),2)</f>
        <v>0</v>
      </c>
      <c r="M339" s="21">
        <f t="shared" ca="1" si="46"/>
        <v>0</v>
      </c>
      <c r="AC339" s="59">
        <v>16900000</v>
      </c>
      <c r="AD339" s="60">
        <f t="shared" si="48"/>
        <v>16087.5</v>
      </c>
    </row>
    <row r="340" spans="1:30" x14ac:dyDescent="0.25">
      <c r="A340" s="41">
        <f t="shared" ca="1" si="41"/>
        <v>56082</v>
      </c>
      <c r="B340" s="20">
        <v>334</v>
      </c>
      <c r="C340" s="42">
        <f t="shared" si="42"/>
        <v>0</v>
      </c>
      <c r="D340" s="43">
        <f t="shared" si="47"/>
        <v>2.9000000000000001E-2</v>
      </c>
      <c r="E340" s="43" t="s">
        <v>43</v>
      </c>
      <c r="F340" s="45">
        <f t="shared" si="43"/>
        <v>0</v>
      </c>
      <c r="G340" s="42">
        <f t="shared" ca="1" si="44"/>
        <v>0</v>
      </c>
      <c r="H340" s="25">
        <f t="shared" ca="1" si="45"/>
        <v>0</v>
      </c>
      <c r="I340" s="20">
        <v>0</v>
      </c>
      <c r="J340" s="47">
        <v>0</v>
      </c>
      <c r="L340" s="48">
        <f>ROUND( IF(B340=$D$2,O339,IF(B340&lt;$D$2,IF(AND(E340="T",E339="K2"),SUM($N$6:N339)/($D$2-B340+1),L339),0)),2)</f>
        <v>0</v>
      </c>
      <c r="M340" s="21">
        <f t="shared" ca="1" si="46"/>
        <v>0</v>
      </c>
      <c r="AC340" s="59">
        <v>16950000</v>
      </c>
      <c r="AD340" s="60">
        <f t="shared" si="48"/>
        <v>16106.25</v>
      </c>
    </row>
    <row r="341" spans="1:30" x14ac:dyDescent="0.25">
      <c r="A341" s="41">
        <f t="shared" ca="1" si="41"/>
        <v>56113</v>
      </c>
      <c r="B341" s="20">
        <v>335</v>
      </c>
      <c r="C341" s="42">
        <f t="shared" si="42"/>
        <v>0</v>
      </c>
      <c r="D341" s="43">
        <f t="shared" si="47"/>
        <v>2.9000000000000001E-2</v>
      </c>
      <c r="E341" s="43" t="s">
        <v>43</v>
      </c>
      <c r="F341" s="45">
        <f t="shared" si="43"/>
        <v>0</v>
      </c>
      <c r="G341" s="42">
        <f t="shared" ca="1" si="44"/>
        <v>0</v>
      </c>
      <c r="H341" s="25">
        <f t="shared" ca="1" si="45"/>
        <v>0</v>
      </c>
      <c r="I341" s="20">
        <v>0</v>
      </c>
      <c r="J341" s="47">
        <v>0</v>
      </c>
      <c r="L341" s="48">
        <f>ROUND( IF(B341=$D$2,O340,IF(B341&lt;$D$2,IF(AND(E341="T",E340="K2"),SUM($N$6:N340)/($D$2-B341+1),L340),0)),2)</f>
        <v>0</v>
      </c>
      <c r="M341" s="21">
        <f t="shared" ca="1" si="46"/>
        <v>0</v>
      </c>
      <c r="AC341" s="59">
        <v>17000000</v>
      </c>
      <c r="AD341" s="60">
        <f t="shared" si="48"/>
        <v>16125</v>
      </c>
    </row>
    <row r="342" spans="1:30" x14ac:dyDescent="0.25">
      <c r="A342" s="41">
        <f t="shared" ca="1" si="41"/>
        <v>56144</v>
      </c>
      <c r="B342" s="20">
        <v>336</v>
      </c>
      <c r="C342" s="42">
        <f t="shared" si="42"/>
        <v>0</v>
      </c>
      <c r="D342" s="43">
        <f t="shared" si="47"/>
        <v>2.9000000000000001E-2</v>
      </c>
      <c r="E342" s="43" t="s">
        <v>43</v>
      </c>
      <c r="F342" s="45">
        <f t="shared" si="43"/>
        <v>0</v>
      </c>
      <c r="G342" s="42">
        <f t="shared" ca="1" si="44"/>
        <v>0</v>
      </c>
      <c r="H342" s="25">
        <f t="shared" ca="1" si="45"/>
        <v>0</v>
      </c>
      <c r="I342" s="20">
        <v>0</v>
      </c>
      <c r="J342" s="47">
        <v>0</v>
      </c>
      <c r="L342" s="48">
        <f>ROUND( IF(B342=$D$2,O341,IF(B342&lt;$D$2,IF(AND(E342="T",E341="K2"),SUM($N$6:N341)/($D$2-B342+1),L341),0)),2)</f>
        <v>0</v>
      </c>
      <c r="M342" s="21">
        <f t="shared" ca="1" si="46"/>
        <v>0</v>
      </c>
      <c r="AC342" s="59">
        <v>17050000</v>
      </c>
      <c r="AD342" s="60">
        <f t="shared" si="48"/>
        <v>16143.75</v>
      </c>
    </row>
    <row r="343" spans="1:30" x14ac:dyDescent="0.25">
      <c r="A343" s="41">
        <f t="shared" ca="1" si="41"/>
        <v>56174</v>
      </c>
      <c r="B343" s="20">
        <v>337</v>
      </c>
      <c r="C343" s="42">
        <f t="shared" si="42"/>
        <v>0</v>
      </c>
      <c r="D343" s="43">
        <f t="shared" si="47"/>
        <v>2.9000000000000001E-2</v>
      </c>
      <c r="E343" s="43" t="s">
        <v>43</v>
      </c>
      <c r="F343" s="45">
        <f t="shared" si="43"/>
        <v>0</v>
      </c>
      <c r="G343" s="42">
        <f t="shared" ca="1" si="44"/>
        <v>0</v>
      </c>
      <c r="H343" s="25">
        <f t="shared" ca="1" si="45"/>
        <v>0</v>
      </c>
      <c r="I343" s="20">
        <v>0</v>
      </c>
      <c r="J343" s="47">
        <v>0</v>
      </c>
      <c r="L343" s="48">
        <f>ROUND( IF(B343=$D$2,O342,IF(B343&lt;$D$2,IF(AND(E343="T",E342="K2"),SUM($N$6:N342)/($D$2-B343+1),L342),0)),2)</f>
        <v>0</v>
      </c>
      <c r="M343" s="21">
        <f t="shared" ca="1" si="46"/>
        <v>0</v>
      </c>
      <c r="AC343" s="59">
        <v>17100000</v>
      </c>
      <c r="AD343" s="60">
        <f t="shared" si="48"/>
        <v>16162.5</v>
      </c>
    </row>
    <row r="344" spans="1:30" x14ac:dyDescent="0.25">
      <c r="A344" s="41">
        <f t="shared" ca="1" si="41"/>
        <v>56205</v>
      </c>
      <c r="B344" s="20">
        <v>338</v>
      </c>
      <c r="C344" s="42">
        <f t="shared" si="42"/>
        <v>0</v>
      </c>
      <c r="D344" s="43">
        <f t="shared" si="47"/>
        <v>2.9000000000000001E-2</v>
      </c>
      <c r="E344" s="43" t="s">
        <v>43</v>
      </c>
      <c r="F344" s="45">
        <f t="shared" si="43"/>
        <v>0</v>
      </c>
      <c r="G344" s="42">
        <f t="shared" ca="1" si="44"/>
        <v>0</v>
      </c>
      <c r="H344" s="25">
        <f t="shared" ca="1" si="45"/>
        <v>0</v>
      </c>
      <c r="I344" s="20">
        <v>0</v>
      </c>
      <c r="J344" s="47">
        <v>0</v>
      </c>
      <c r="L344" s="48">
        <f>ROUND( IF(B344=$D$2,O343,IF(B344&lt;$D$2,IF(AND(E344="T",E343="K2"),SUM($N$6:N343)/($D$2-B344+1),L343),0)),2)</f>
        <v>0</v>
      </c>
      <c r="M344" s="21">
        <f t="shared" ca="1" si="46"/>
        <v>0</v>
      </c>
      <c r="AC344" s="59">
        <v>17150000</v>
      </c>
      <c r="AD344" s="60">
        <f t="shared" si="48"/>
        <v>16181.25</v>
      </c>
    </row>
    <row r="345" spans="1:30" x14ac:dyDescent="0.25">
      <c r="A345" s="41">
        <f t="shared" ca="1" si="41"/>
        <v>56235</v>
      </c>
      <c r="B345" s="20">
        <v>339</v>
      </c>
      <c r="C345" s="42">
        <f t="shared" si="42"/>
        <v>0</v>
      </c>
      <c r="D345" s="43">
        <f t="shared" si="47"/>
        <v>2.9000000000000001E-2</v>
      </c>
      <c r="E345" s="43" t="s">
        <v>43</v>
      </c>
      <c r="F345" s="45">
        <f t="shared" si="43"/>
        <v>0</v>
      </c>
      <c r="G345" s="42">
        <f t="shared" ca="1" si="44"/>
        <v>0</v>
      </c>
      <c r="H345" s="25">
        <f t="shared" ca="1" si="45"/>
        <v>0</v>
      </c>
      <c r="I345" s="20">
        <v>0</v>
      </c>
      <c r="J345" s="47">
        <v>0</v>
      </c>
      <c r="L345" s="48">
        <f>ROUND( IF(B345=$D$2,O344,IF(B345&lt;$D$2,IF(AND(E345="T",E344="K2"),SUM($N$6:N344)/($D$2-B345+1),L344),0)),2)</f>
        <v>0</v>
      </c>
      <c r="M345" s="21">
        <f t="shared" ca="1" si="46"/>
        <v>0</v>
      </c>
      <c r="AC345" s="59">
        <v>17200000</v>
      </c>
      <c r="AD345" s="60">
        <f t="shared" si="48"/>
        <v>16200</v>
      </c>
    </row>
    <row r="346" spans="1:30" x14ac:dyDescent="0.25">
      <c r="A346" s="41">
        <f t="shared" ca="1" si="41"/>
        <v>56266</v>
      </c>
      <c r="B346" s="20">
        <v>340</v>
      </c>
      <c r="C346" s="42">
        <f t="shared" si="42"/>
        <v>0</v>
      </c>
      <c r="D346" s="43">
        <f t="shared" si="47"/>
        <v>2.9000000000000001E-2</v>
      </c>
      <c r="E346" s="43" t="s">
        <v>43</v>
      </c>
      <c r="F346" s="45">
        <f t="shared" si="43"/>
        <v>0</v>
      </c>
      <c r="G346" s="42">
        <f t="shared" ca="1" si="44"/>
        <v>0</v>
      </c>
      <c r="H346" s="25">
        <f t="shared" ca="1" si="45"/>
        <v>0</v>
      </c>
      <c r="I346" s="20">
        <v>0</v>
      </c>
      <c r="J346" s="47">
        <v>0</v>
      </c>
      <c r="L346" s="48">
        <f>ROUND( IF(B346=$D$2,O345,IF(B346&lt;$D$2,IF(AND(E346="T",E345="K2"),SUM($N$6:N345)/($D$2-B346+1),L345),0)),2)</f>
        <v>0</v>
      </c>
      <c r="M346" s="21">
        <f t="shared" ca="1" si="46"/>
        <v>0</v>
      </c>
      <c r="AC346" s="59">
        <v>17250000</v>
      </c>
      <c r="AD346" s="60">
        <f t="shared" si="48"/>
        <v>16218.75</v>
      </c>
    </row>
    <row r="347" spans="1:30" x14ac:dyDescent="0.25">
      <c r="A347" s="41">
        <f t="shared" ca="1" si="41"/>
        <v>56297</v>
      </c>
      <c r="B347" s="20">
        <v>341</v>
      </c>
      <c r="C347" s="42">
        <f t="shared" si="42"/>
        <v>0</v>
      </c>
      <c r="D347" s="43">
        <f t="shared" si="47"/>
        <v>2.9000000000000001E-2</v>
      </c>
      <c r="E347" s="43" t="s">
        <v>43</v>
      </c>
      <c r="F347" s="45">
        <f t="shared" si="43"/>
        <v>0</v>
      </c>
      <c r="G347" s="42">
        <f t="shared" ca="1" si="44"/>
        <v>0</v>
      </c>
      <c r="H347" s="25">
        <f t="shared" ca="1" si="45"/>
        <v>0</v>
      </c>
      <c r="I347" s="20">
        <v>0</v>
      </c>
      <c r="J347" s="47">
        <v>0</v>
      </c>
      <c r="L347" s="48">
        <f>ROUND( IF(B347=$D$2,O346,IF(B347&lt;$D$2,IF(AND(E347="T",E346="K2"),SUM($N$6:N346)/($D$2-B347+1),L346),0)),2)</f>
        <v>0</v>
      </c>
      <c r="M347" s="21">
        <f t="shared" ca="1" si="46"/>
        <v>0</v>
      </c>
      <c r="AC347" s="59">
        <v>17300000</v>
      </c>
      <c r="AD347" s="60">
        <f t="shared" si="48"/>
        <v>16237.5</v>
      </c>
    </row>
    <row r="348" spans="1:30" x14ac:dyDescent="0.25">
      <c r="A348" s="41">
        <f t="shared" ca="1" si="41"/>
        <v>56325</v>
      </c>
      <c r="B348" s="20">
        <v>342</v>
      </c>
      <c r="C348" s="42">
        <f t="shared" si="42"/>
        <v>0</v>
      </c>
      <c r="D348" s="43">
        <f t="shared" si="47"/>
        <v>2.9000000000000001E-2</v>
      </c>
      <c r="E348" s="43" t="s">
        <v>43</v>
      </c>
      <c r="F348" s="45">
        <f t="shared" si="43"/>
        <v>0</v>
      </c>
      <c r="G348" s="42">
        <f t="shared" ca="1" si="44"/>
        <v>0</v>
      </c>
      <c r="H348" s="25">
        <f t="shared" ca="1" si="45"/>
        <v>0</v>
      </c>
      <c r="I348" s="20">
        <v>0</v>
      </c>
      <c r="J348" s="47">
        <v>0</v>
      </c>
      <c r="L348" s="48">
        <f>ROUND( IF(B348=$D$2,O347,IF(B348&lt;$D$2,IF(AND(E348="T",E347="K2"),SUM($N$6:N347)/($D$2-B348+1),L347),0)),2)</f>
        <v>0</v>
      </c>
      <c r="M348" s="21">
        <f t="shared" ca="1" si="46"/>
        <v>0</v>
      </c>
      <c r="AC348" s="59">
        <v>17350000</v>
      </c>
      <c r="AD348" s="60">
        <f t="shared" si="48"/>
        <v>16256.25</v>
      </c>
    </row>
    <row r="349" spans="1:30" x14ac:dyDescent="0.25">
      <c r="A349" s="41">
        <f t="shared" ca="1" si="41"/>
        <v>56356</v>
      </c>
      <c r="B349" s="20">
        <v>343</v>
      </c>
      <c r="C349" s="42">
        <f t="shared" si="42"/>
        <v>0</v>
      </c>
      <c r="D349" s="43">
        <f t="shared" si="47"/>
        <v>2.9000000000000001E-2</v>
      </c>
      <c r="E349" s="43" t="s">
        <v>43</v>
      </c>
      <c r="F349" s="45">
        <f t="shared" si="43"/>
        <v>0</v>
      </c>
      <c r="G349" s="42">
        <f t="shared" ca="1" si="44"/>
        <v>0</v>
      </c>
      <c r="H349" s="25">
        <f t="shared" ca="1" si="45"/>
        <v>0</v>
      </c>
      <c r="I349" s="20">
        <v>0</v>
      </c>
      <c r="J349" s="47">
        <v>0</v>
      </c>
      <c r="L349" s="48">
        <f>ROUND( IF(B349=$D$2,O348,IF(B349&lt;$D$2,IF(AND(E349="T",E348="K2"),SUM($N$6:N348)/($D$2-B349+1),L348),0)),2)</f>
        <v>0</v>
      </c>
      <c r="M349" s="21">
        <f t="shared" ca="1" si="46"/>
        <v>0</v>
      </c>
      <c r="AC349" s="59">
        <v>17400000</v>
      </c>
      <c r="AD349" s="60">
        <f t="shared" si="48"/>
        <v>16275</v>
      </c>
    </row>
    <row r="350" spans="1:30" x14ac:dyDescent="0.25">
      <c r="A350" s="41">
        <f t="shared" ca="1" si="41"/>
        <v>56386</v>
      </c>
      <c r="B350" s="20">
        <v>344</v>
      </c>
      <c r="C350" s="42">
        <f t="shared" si="42"/>
        <v>0</v>
      </c>
      <c r="D350" s="43">
        <f t="shared" si="47"/>
        <v>2.9000000000000001E-2</v>
      </c>
      <c r="E350" s="43" t="s">
        <v>43</v>
      </c>
      <c r="F350" s="45">
        <f t="shared" si="43"/>
        <v>0</v>
      </c>
      <c r="G350" s="42">
        <f t="shared" ca="1" si="44"/>
        <v>0</v>
      </c>
      <c r="H350" s="25">
        <f t="shared" ca="1" si="45"/>
        <v>0</v>
      </c>
      <c r="I350" s="20">
        <v>0</v>
      </c>
      <c r="J350" s="47">
        <v>0</v>
      </c>
      <c r="L350" s="48">
        <f>ROUND( IF(B350=$D$2,O349,IF(B350&lt;$D$2,IF(AND(E350="T",E349="K2"),SUM($N$6:N349)/($D$2-B350+1),L349),0)),2)</f>
        <v>0</v>
      </c>
      <c r="M350" s="21">
        <f t="shared" ca="1" si="46"/>
        <v>0</v>
      </c>
      <c r="AC350" s="59">
        <v>17450000</v>
      </c>
      <c r="AD350" s="60">
        <f t="shared" si="48"/>
        <v>16293.75</v>
      </c>
    </row>
    <row r="351" spans="1:30" x14ac:dyDescent="0.25">
      <c r="A351" s="41">
        <f t="shared" ca="1" si="41"/>
        <v>56417</v>
      </c>
      <c r="B351" s="20">
        <v>345</v>
      </c>
      <c r="C351" s="42">
        <f t="shared" si="42"/>
        <v>0</v>
      </c>
      <c r="D351" s="43">
        <f t="shared" si="47"/>
        <v>2.9000000000000001E-2</v>
      </c>
      <c r="E351" s="43" t="s">
        <v>43</v>
      </c>
      <c r="F351" s="45">
        <f t="shared" si="43"/>
        <v>0</v>
      </c>
      <c r="G351" s="42">
        <f t="shared" ca="1" si="44"/>
        <v>0</v>
      </c>
      <c r="H351" s="25">
        <f t="shared" ca="1" si="45"/>
        <v>0</v>
      </c>
      <c r="I351" s="20">
        <v>0</v>
      </c>
      <c r="J351" s="47">
        <v>0</v>
      </c>
      <c r="L351" s="48">
        <f>ROUND( IF(B351=$D$2,O350,IF(B351&lt;$D$2,IF(AND(E351="T",E350="K2"),SUM($N$6:N350)/($D$2-B351+1),L350),0)),2)</f>
        <v>0</v>
      </c>
      <c r="M351" s="21">
        <f t="shared" ca="1" si="46"/>
        <v>0</v>
      </c>
      <c r="AC351" s="59">
        <v>17500000</v>
      </c>
      <c r="AD351" s="60">
        <f t="shared" si="48"/>
        <v>16312.5</v>
      </c>
    </row>
    <row r="352" spans="1:30" x14ac:dyDescent="0.25">
      <c r="A352" s="41">
        <f t="shared" ca="1" si="41"/>
        <v>56447</v>
      </c>
      <c r="B352" s="20">
        <v>346</v>
      </c>
      <c r="C352" s="42">
        <f t="shared" si="42"/>
        <v>0</v>
      </c>
      <c r="D352" s="43">
        <f t="shared" si="47"/>
        <v>2.9000000000000001E-2</v>
      </c>
      <c r="E352" s="43" t="s">
        <v>43</v>
      </c>
      <c r="F352" s="45">
        <f t="shared" si="43"/>
        <v>0</v>
      </c>
      <c r="G352" s="42">
        <f t="shared" ca="1" si="44"/>
        <v>0</v>
      </c>
      <c r="H352" s="25">
        <f t="shared" ca="1" si="45"/>
        <v>0</v>
      </c>
      <c r="I352" s="20">
        <v>0</v>
      </c>
      <c r="J352" s="47">
        <v>0</v>
      </c>
      <c r="L352" s="48">
        <f>ROUND( IF(B352=$D$2,O351,IF(B352&lt;$D$2,IF(AND(E352="T",E351="K2"),SUM($N$6:N351)/($D$2-B352+1),L351),0)),2)</f>
        <v>0</v>
      </c>
      <c r="M352" s="21">
        <f t="shared" ca="1" si="46"/>
        <v>0</v>
      </c>
      <c r="AC352" s="59">
        <v>17550000</v>
      </c>
      <c r="AD352" s="60">
        <f t="shared" si="48"/>
        <v>16331.25</v>
      </c>
    </row>
    <row r="353" spans="1:30" x14ac:dyDescent="0.25">
      <c r="A353" s="41">
        <f t="shared" ca="1" si="41"/>
        <v>56478</v>
      </c>
      <c r="B353" s="20">
        <v>347</v>
      </c>
      <c r="C353" s="42">
        <f t="shared" si="42"/>
        <v>0</v>
      </c>
      <c r="D353" s="43">
        <f t="shared" si="47"/>
        <v>2.9000000000000001E-2</v>
      </c>
      <c r="E353" s="43" t="s">
        <v>43</v>
      </c>
      <c r="F353" s="45">
        <f t="shared" si="43"/>
        <v>0</v>
      </c>
      <c r="G353" s="42">
        <f t="shared" ca="1" si="44"/>
        <v>0</v>
      </c>
      <c r="H353" s="25">
        <f t="shared" ca="1" si="45"/>
        <v>0</v>
      </c>
      <c r="I353" s="20">
        <v>0</v>
      </c>
      <c r="J353" s="47">
        <v>0</v>
      </c>
      <c r="L353" s="48">
        <f>ROUND( IF(B353=$D$2,O352,IF(B353&lt;$D$2,IF(AND(E353="T",E352="K2"),SUM($N$6:N352)/($D$2-B353+1),L352),0)),2)</f>
        <v>0</v>
      </c>
      <c r="M353" s="21">
        <f t="shared" ca="1" si="46"/>
        <v>0</v>
      </c>
      <c r="AC353" s="59">
        <v>17600000</v>
      </c>
      <c r="AD353" s="60">
        <f t="shared" si="48"/>
        <v>16350</v>
      </c>
    </row>
    <row r="354" spans="1:30" x14ac:dyDescent="0.25">
      <c r="A354" s="41">
        <f t="shared" ca="1" si="41"/>
        <v>56509</v>
      </c>
      <c r="B354" s="20">
        <v>348</v>
      </c>
      <c r="C354" s="42">
        <f t="shared" si="42"/>
        <v>0</v>
      </c>
      <c r="D354" s="43">
        <f t="shared" si="47"/>
        <v>2.9000000000000001E-2</v>
      </c>
      <c r="E354" s="43" t="s">
        <v>43</v>
      </c>
      <c r="F354" s="45">
        <f t="shared" si="43"/>
        <v>0</v>
      </c>
      <c r="G354" s="42">
        <f t="shared" ca="1" si="44"/>
        <v>0</v>
      </c>
      <c r="H354" s="25">
        <f t="shared" ca="1" si="45"/>
        <v>0</v>
      </c>
      <c r="I354" s="20">
        <v>0</v>
      </c>
      <c r="J354" s="47">
        <v>0</v>
      </c>
      <c r="L354" s="48">
        <f>ROUND( IF(B354=$D$2,O353,IF(B354&lt;$D$2,IF(AND(E354="T",E353="K2"),SUM($N$6:N353)/($D$2-B354+1),L353),0)),2)</f>
        <v>0</v>
      </c>
      <c r="M354" s="21">
        <f t="shared" ca="1" si="46"/>
        <v>0</v>
      </c>
      <c r="AC354" s="59">
        <v>17650000</v>
      </c>
      <c r="AD354" s="60">
        <f t="shared" si="48"/>
        <v>16368.75</v>
      </c>
    </row>
    <row r="355" spans="1:30" x14ac:dyDescent="0.25">
      <c r="A355" s="41">
        <f t="shared" ca="1" si="41"/>
        <v>56539</v>
      </c>
      <c r="B355" s="20">
        <v>349</v>
      </c>
      <c r="C355" s="42">
        <f t="shared" si="42"/>
        <v>0</v>
      </c>
      <c r="D355" s="43">
        <f t="shared" si="47"/>
        <v>2.9000000000000001E-2</v>
      </c>
      <c r="E355" s="43" t="s">
        <v>43</v>
      </c>
      <c r="F355" s="45">
        <f t="shared" si="43"/>
        <v>0</v>
      </c>
      <c r="G355" s="42">
        <f t="shared" ca="1" si="44"/>
        <v>0</v>
      </c>
      <c r="H355" s="25">
        <f t="shared" ca="1" si="45"/>
        <v>0</v>
      </c>
      <c r="I355" s="20">
        <v>0</v>
      </c>
      <c r="J355" s="47">
        <v>0</v>
      </c>
      <c r="L355" s="48">
        <f>ROUND( IF(B355=$D$2,O354,IF(B355&lt;$D$2,IF(AND(E355="T",E354="K2"),SUM($N$6:N354)/($D$2-B355+1),L354),0)),2)</f>
        <v>0</v>
      </c>
      <c r="M355" s="21">
        <f t="shared" ca="1" si="46"/>
        <v>0</v>
      </c>
      <c r="AC355" s="59">
        <v>17700000</v>
      </c>
      <c r="AD355" s="60">
        <f t="shared" si="48"/>
        <v>16387.5</v>
      </c>
    </row>
    <row r="356" spans="1:30" x14ac:dyDescent="0.25">
      <c r="A356" s="41">
        <f t="shared" ca="1" si="41"/>
        <v>56570</v>
      </c>
      <c r="B356" s="20">
        <v>350</v>
      </c>
      <c r="C356" s="42">
        <f t="shared" si="42"/>
        <v>0</v>
      </c>
      <c r="D356" s="43">
        <f t="shared" si="47"/>
        <v>2.9000000000000001E-2</v>
      </c>
      <c r="E356" s="43" t="s">
        <v>43</v>
      </c>
      <c r="F356" s="45">
        <f t="shared" si="43"/>
        <v>0</v>
      </c>
      <c r="G356" s="42">
        <f t="shared" ca="1" si="44"/>
        <v>0</v>
      </c>
      <c r="H356" s="25">
        <f t="shared" ca="1" si="45"/>
        <v>0</v>
      </c>
      <c r="I356" s="20">
        <v>0</v>
      </c>
      <c r="J356" s="47">
        <v>0</v>
      </c>
      <c r="L356" s="48">
        <f>ROUND( IF(B356=$D$2,O355,IF(B356&lt;$D$2,IF(AND(E356="T",E355="K2"),SUM($N$6:N355)/($D$2-B356+1),L355),0)),2)</f>
        <v>0</v>
      </c>
      <c r="M356" s="21">
        <f t="shared" ca="1" si="46"/>
        <v>0</v>
      </c>
      <c r="AC356" s="59">
        <v>17750000</v>
      </c>
      <c r="AD356" s="60">
        <f t="shared" si="48"/>
        <v>16406.25</v>
      </c>
    </row>
    <row r="357" spans="1:30" x14ac:dyDescent="0.25">
      <c r="A357" s="41">
        <f t="shared" ca="1" si="41"/>
        <v>56600</v>
      </c>
      <c r="B357" s="20">
        <v>351</v>
      </c>
      <c r="C357" s="42">
        <f t="shared" si="42"/>
        <v>0</v>
      </c>
      <c r="D357" s="43">
        <f t="shared" si="47"/>
        <v>2.9000000000000001E-2</v>
      </c>
      <c r="E357" s="43" t="s">
        <v>43</v>
      </c>
      <c r="F357" s="45">
        <f t="shared" si="43"/>
        <v>0</v>
      </c>
      <c r="G357" s="42">
        <f t="shared" ca="1" si="44"/>
        <v>0</v>
      </c>
      <c r="H357" s="25">
        <f t="shared" ca="1" si="45"/>
        <v>0</v>
      </c>
      <c r="I357" s="20">
        <v>0</v>
      </c>
      <c r="J357" s="47">
        <v>0</v>
      </c>
      <c r="L357" s="48">
        <f>ROUND( IF(B357=$D$2,O356,IF(B357&lt;$D$2,IF(AND(E357="T",E356="K2"),SUM($N$6:N356)/($D$2-B357+1),L356),0)),2)</f>
        <v>0</v>
      </c>
      <c r="M357" s="21">
        <f t="shared" ca="1" si="46"/>
        <v>0</v>
      </c>
      <c r="AC357" s="59">
        <v>17800000</v>
      </c>
      <c r="AD357" s="60">
        <f t="shared" si="48"/>
        <v>16425</v>
      </c>
    </row>
    <row r="358" spans="1:30" x14ac:dyDescent="0.25">
      <c r="A358" s="41">
        <f t="shared" ca="1" si="41"/>
        <v>56631</v>
      </c>
      <c r="B358" s="20">
        <v>352</v>
      </c>
      <c r="C358" s="42">
        <f t="shared" si="42"/>
        <v>0</v>
      </c>
      <c r="D358" s="43">
        <f t="shared" si="47"/>
        <v>2.9000000000000001E-2</v>
      </c>
      <c r="E358" s="43" t="s">
        <v>43</v>
      </c>
      <c r="F358" s="45">
        <f t="shared" si="43"/>
        <v>0</v>
      </c>
      <c r="G358" s="42">
        <f t="shared" ca="1" si="44"/>
        <v>0</v>
      </c>
      <c r="H358" s="25">
        <f t="shared" ca="1" si="45"/>
        <v>0</v>
      </c>
      <c r="I358" s="20">
        <v>0</v>
      </c>
      <c r="J358" s="47">
        <v>0</v>
      </c>
      <c r="L358" s="48">
        <f>ROUND( IF(B358=$D$2,O357,IF(B358&lt;$D$2,IF(AND(E358="T",E357="K2"),SUM($N$6:N357)/($D$2-B358+1),L357),0)),2)</f>
        <v>0</v>
      </c>
      <c r="M358" s="21">
        <f t="shared" ca="1" si="46"/>
        <v>0</v>
      </c>
      <c r="AC358" s="59">
        <v>17850000</v>
      </c>
      <c r="AD358" s="60">
        <f t="shared" si="48"/>
        <v>16443.75</v>
      </c>
    </row>
    <row r="359" spans="1:30" x14ac:dyDescent="0.25">
      <c r="A359" s="41">
        <f t="shared" ca="1" si="41"/>
        <v>56662</v>
      </c>
      <c r="B359" s="20">
        <v>353</v>
      </c>
      <c r="C359" s="42">
        <f t="shared" si="42"/>
        <v>0</v>
      </c>
      <c r="D359" s="43">
        <f t="shared" si="47"/>
        <v>2.9000000000000001E-2</v>
      </c>
      <c r="E359" s="43" t="s">
        <v>43</v>
      </c>
      <c r="F359" s="45">
        <f t="shared" si="43"/>
        <v>0</v>
      </c>
      <c r="G359" s="42">
        <f t="shared" ca="1" si="44"/>
        <v>0</v>
      </c>
      <c r="H359" s="25">
        <f t="shared" ca="1" si="45"/>
        <v>0</v>
      </c>
      <c r="I359" s="20">
        <v>0</v>
      </c>
      <c r="J359" s="47">
        <v>0</v>
      </c>
      <c r="L359" s="48">
        <f>ROUND( IF(B359=$D$2,O358,IF(B359&lt;$D$2,IF(AND(E359="T",E358="K2"),SUM($N$6:N358)/($D$2-B359+1),L358),0)),2)</f>
        <v>0</v>
      </c>
      <c r="M359" s="21">
        <f t="shared" ca="1" si="46"/>
        <v>0</v>
      </c>
      <c r="AC359" s="59">
        <v>17900000</v>
      </c>
      <c r="AD359" s="60">
        <f t="shared" si="48"/>
        <v>16462.5</v>
      </c>
    </row>
    <row r="360" spans="1:30" x14ac:dyDescent="0.25">
      <c r="A360" s="41">
        <f t="shared" ca="1" si="41"/>
        <v>56690</v>
      </c>
      <c r="B360" s="20">
        <v>354</v>
      </c>
      <c r="C360" s="42">
        <f t="shared" si="42"/>
        <v>0</v>
      </c>
      <c r="D360" s="43">
        <f t="shared" si="47"/>
        <v>2.9000000000000001E-2</v>
      </c>
      <c r="E360" s="43" t="s">
        <v>43</v>
      </c>
      <c r="F360" s="45">
        <f t="shared" si="43"/>
        <v>0</v>
      </c>
      <c r="G360" s="42">
        <f t="shared" ca="1" si="44"/>
        <v>0</v>
      </c>
      <c r="H360" s="25">
        <f t="shared" ca="1" si="45"/>
        <v>0</v>
      </c>
      <c r="I360" s="20">
        <v>0</v>
      </c>
      <c r="J360" s="47">
        <v>0</v>
      </c>
      <c r="L360" s="48">
        <f>ROUND( IF(B360=$D$2,O359,IF(B360&lt;$D$2,IF(AND(E360="T",E359="K2"),SUM($N$6:N359)/($D$2-B360+1),L359),0)),2)</f>
        <v>0</v>
      </c>
      <c r="M360" s="21">
        <f t="shared" ca="1" si="46"/>
        <v>0</v>
      </c>
      <c r="AC360" s="59">
        <v>17950000</v>
      </c>
      <c r="AD360" s="60">
        <f t="shared" si="48"/>
        <v>16481.25</v>
      </c>
    </row>
    <row r="361" spans="1:30" x14ac:dyDescent="0.25">
      <c r="A361" s="41">
        <f t="shared" ca="1" si="41"/>
        <v>56721</v>
      </c>
      <c r="B361" s="20">
        <v>355</v>
      </c>
      <c r="C361" s="42">
        <f t="shared" si="42"/>
        <v>0</v>
      </c>
      <c r="D361" s="43">
        <f t="shared" si="47"/>
        <v>2.9000000000000001E-2</v>
      </c>
      <c r="E361" s="43" t="s">
        <v>43</v>
      </c>
      <c r="F361" s="45">
        <f t="shared" si="43"/>
        <v>0</v>
      </c>
      <c r="G361" s="42">
        <f t="shared" ca="1" si="44"/>
        <v>0</v>
      </c>
      <c r="H361" s="25">
        <f t="shared" ca="1" si="45"/>
        <v>0</v>
      </c>
      <c r="I361" s="20">
        <v>0</v>
      </c>
      <c r="J361" s="47">
        <v>0</v>
      </c>
      <c r="L361" s="48">
        <f>ROUND( IF(B361=$D$2,O360,IF(B361&lt;$D$2,IF(AND(E361="T",E360="K2"),SUM($N$6:N360)/($D$2-B361+1),L360),0)),2)</f>
        <v>0</v>
      </c>
      <c r="M361" s="21">
        <f t="shared" ca="1" si="46"/>
        <v>0</v>
      </c>
      <c r="AC361" s="59">
        <v>18000000</v>
      </c>
      <c r="AD361" s="60">
        <f t="shared" si="48"/>
        <v>16500</v>
      </c>
    </row>
    <row r="362" spans="1:30" x14ac:dyDescent="0.25">
      <c r="A362" s="41">
        <f t="shared" ca="1" si="41"/>
        <v>56751</v>
      </c>
      <c r="B362" s="20">
        <v>356</v>
      </c>
      <c r="C362" s="42">
        <f t="shared" si="42"/>
        <v>0</v>
      </c>
      <c r="D362" s="43">
        <f t="shared" si="47"/>
        <v>2.9000000000000001E-2</v>
      </c>
      <c r="E362" s="43" t="s">
        <v>43</v>
      </c>
      <c r="F362" s="45">
        <f t="shared" si="43"/>
        <v>0</v>
      </c>
      <c r="G362" s="42">
        <f t="shared" ca="1" si="44"/>
        <v>0</v>
      </c>
      <c r="H362" s="25">
        <f t="shared" ca="1" si="45"/>
        <v>0</v>
      </c>
      <c r="I362" s="20">
        <v>0</v>
      </c>
      <c r="J362" s="47">
        <v>0</v>
      </c>
      <c r="L362" s="48">
        <f>ROUND( IF(B362=$D$2,O361,IF(B362&lt;$D$2,IF(AND(E362="T",E361="K2"),SUM($N$6:N361)/($D$2-B362+1),L361),0)),2)</f>
        <v>0</v>
      </c>
      <c r="M362" s="21">
        <f t="shared" ca="1" si="46"/>
        <v>0</v>
      </c>
      <c r="AC362" s="59">
        <v>18050000</v>
      </c>
      <c r="AD362" s="60">
        <f t="shared" si="48"/>
        <v>16518.75</v>
      </c>
    </row>
    <row r="363" spans="1:30" x14ac:dyDescent="0.25">
      <c r="A363" s="41">
        <f t="shared" ca="1" si="41"/>
        <v>56782</v>
      </c>
      <c r="B363" s="20">
        <v>357</v>
      </c>
      <c r="C363" s="42">
        <f t="shared" si="42"/>
        <v>0</v>
      </c>
      <c r="D363" s="43">
        <f t="shared" si="47"/>
        <v>2.9000000000000001E-2</v>
      </c>
      <c r="E363" s="43" t="s">
        <v>43</v>
      </c>
      <c r="F363" s="45">
        <f t="shared" si="43"/>
        <v>0</v>
      </c>
      <c r="G363" s="42">
        <f t="shared" ca="1" si="44"/>
        <v>0</v>
      </c>
      <c r="H363" s="25">
        <f t="shared" ca="1" si="45"/>
        <v>0</v>
      </c>
      <c r="I363" s="20">
        <v>0</v>
      </c>
      <c r="J363" s="47">
        <v>0</v>
      </c>
      <c r="L363" s="48">
        <f>ROUND( IF(B363=$D$2,O362,IF(B363&lt;$D$2,IF(AND(E363="T",E362="K2"),SUM($N$6:N362)/($D$2-B363+1),L362),0)),2)</f>
        <v>0</v>
      </c>
      <c r="M363" s="21">
        <f t="shared" ca="1" si="46"/>
        <v>0</v>
      </c>
      <c r="AC363" s="59">
        <v>18100000</v>
      </c>
      <c r="AD363" s="60">
        <f t="shared" si="48"/>
        <v>16537.5</v>
      </c>
    </row>
    <row r="364" spans="1:30" x14ac:dyDescent="0.25">
      <c r="A364" s="41">
        <f t="shared" ca="1" si="41"/>
        <v>56812</v>
      </c>
      <c r="B364" s="20">
        <v>358</v>
      </c>
      <c r="C364" s="42">
        <f t="shared" si="42"/>
        <v>0</v>
      </c>
      <c r="D364" s="43">
        <f t="shared" si="47"/>
        <v>2.9000000000000001E-2</v>
      </c>
      <c r="E364" s="43" t="s">
        <v>43</v>
      </c>
      <c r="F364" s="45">
        <f t="shared" si="43"/>
        <v>0</v>
      </c>
      <c r="G364" s="42">
        <f t="shared" ca="1" si="44"/>
        <v>0</v>
      </c>
      <c r="H364" s="25">
        <f t="shared" ca="1" si="45"/>
        <v>0</v>
      </c>
      <c r="I364" s="20">
        <v>0</v>
      </c>
      <c r="J364" s="47">
        <v>0</v>
      </c>
      <c r="L364" s="48">
        <f>ROUND( IF(B364=$D$2,O363,IF(B364&lt;$D$2,IF(AND(E364="T",E363="K2"),SUM($N$6:N363)/($D$2-B364+1),L363),0)),2)</f>
        <v>0</v>
      </c>
      <c r="M364" s="21">
        <f t="shared" ca="1" si="46"/>
        <v>0</v>
      </c>
      <c r="AC364" s="59">
        <v>18150000</v>
      </c>
      <c r="AD364" s="60">
        <f t="shared" si="48"/>
        <v>16556.25</v>
      </c>
    </row>
    <row r="365" spans="1:30" x14ac:dyDescent="0.25">
      <c r="A365" s="41">
        <f t="shared" ca="1" si="41"/>
        <v>56843</v>
      </c>
      <c r="B365" s="20">
        <v>359</v>
      </c>
      <c r="C365" s="42">
        <f t="shared" si="42"/>
        <v>0</v>
      </c>
      <c r="D365" s="43">
        <f t="shared" si="47"/>
        <v>2.9000000000000001E-2</v>
      </c>
      <c r="E365" s="43" t="s">
        <v>43</v>
      </c>
      <c r="F365" s="45">
        <f t="shared" si="43"/>
        <v>0</v>
      </c>
      <c r="G365" s="42">
        <f t="shared" ca="1" si="44"/>
        <v>0</v>
      </c>
      <c r="H365" s="25">
        <f t="shared" ca="1" si="45"/>
        <v>0</v>
      </c>
      <c r="I365" s="20">
        <v>0</v>
      </c>
      <c r="J365" s="47">
        <v>0</v>
      </c>
      <c r="L365" s="48">
        <f>ROUND( IF(B365=$D$2,O364,IF(B365&lt;$D$2,IF(AND(E365="T",E364="K2"),SUM($N$6:N364)/($D$2-B365+1),L364),0)),2)</f>
        <v>0</v>
      </c>
      <c r="M365" s="21">
        <f t="shared" ca="1" si="46"/>
        <v>0</v>
      </c>
      <c r="AC365" s="59">
        <v>18200000</v>
      </c>
      <c r="AD365" s="60">
        <f t="shared" si="48"/>
        <v>16575</v>
      </c>
    </row>
    <row r="366" spans="1:30" x14ac:dyDescent="0.25">
      <c r="A366" s="41">
        <f t="shared" ca="1" si="41"/>
        <v>56874</v>
      </c>
      <c r="B366" s="20">
        <v>360</v>
      </c>
      <c r="C366" s="42">
        <f t="shared" si="42"/>
        <v>0</v>
      </c>
      <c r="D366" s="43">
        <f t="shared" si="47"/>
        <v>2.9000000000000001E-2</v>
      </c>
      <c r="E366" s="43" t="s">
        <v>43</v>
      </c>
      <c r="F366" s="45">
        <f t="shared" si="43"/>
        <v>0</v>
      </c>
      <c r="G366" s="42">
        <f t="shared" ca="1" si="44"/>
        <v>0</v>
      </c>
      <c r="H366" s="25">
        <f t="shared" ca="1" si="45"/>
        <v>0</v>
      </c>
      <c r="I366" s="20">
        <v>0</v>
      </c>
      <c r="J366" s="47">
        <v>0</v>
      </c>
      <c r="L366" s="48">
        <f>ROUND( IF(B366=$D$2,O365,IF(B366&lt;$D$2,IF(AND(E366="T",E365="K2"),SUM($N$6:N365)/($D$2-B366+1),L365),0)),2)</f>
        <v>0</v>
      </c>
      <c r="M366" s="21">
        <f t="shared" ca="1" si="46"/>
        <v>0</v>
      </c>
      <c r="AC366" s="59">
        <v>18250000</v>
      </c>
      <c r="AD366" s="60">
        <f t="shared" si="48"/>
        <v>16593.75</v>
      </c>
    </row>
    <row r="367" spans="1:30" x14ac:dyDescent="0.25">
      <c r="A367" s="20"/>
      <c r="B367" s="20"/>
      <c r="C367" s="42"/>
      <c r="D367" s="43"/>
      <c r="E367" s="43"/>
      <c r="F367" s="45"/>
      <c r="G367" s="42"/>
      <c r="H367" s="25"/>
      <c r="I367" s="20"/>
      <c r="J367" s="46"/>
      <c r="AC367" s="59">
        <v>18300000</v>
      </c>
      <c r="AD367" s="60">
        <f t="shared" si="48"/>
        <v>16612.5</v>
      </c>
    </row>
    <row r="368" spans="1:30" x14ac:dyDescent="0.25">
      <c r="A368" s="20"/>
      <c r="B368" s="20"/>
      <c r="C368" s="42"/>
      <c r="D368" s="43"/>
      <c r="E368" s="43"/>
      <c r="F368" s="45"/>
      <c r="G368" s="42"/>
      <c r="H368" s="25"/>
      <c r="I368" s="20"/>
      <c r="J368" s="46"/>
      <c r="AC368" s="59">
        <v>18350000</v>
      </c>
      <c r="AD368" s="60">
        <f t="shared" si="48"/>
        <v>16631.25</v>
      </c>
    </row>
    <row r="369" spans="4:30" x14ac:dyDescent="0.25">
      <c r="D369" s="34"/>
      <c r="E369" s="34"/>
      <c r="F369" s="49"/>
      <c r="G369" s="21"/>
      <c r="H369" s="50"/>
      <c r="J369" s="46"/>
      <c r="AC369" s="59">
        <v>18400000</v>
      </c>
      <c r="AD369" s="60">
        <f t="shared" si="48"/>
        <v>16650</v>
      </c>
    </row>
    <row r="370" spans="4:30" x14ac:dyDescent="0.25">
      <c r="D370" s="34"/>
      <c r="E370" s="34"/>
      <c r="F370" s="49"/>
      <c r="G370" s="21"/>
      <c r="H370" s="50"/>
      <c r="J370" s="46"/>
      <c r="AC370" s="59">
        <v>18450000</v>
      </c>
      <c r="AD370" s="60">
        <f t="shared" si="48"/>
        <v>16668.75</v>
      </c>
    </row>
    <row r="371" spans="4:30" x14ac:dyDescent="0.25">
      <c r="D371" s="34"/>
      <c r="E371" s="34"/>
      <c r="F371" s="49"/>
      <c r="G371" s="21"/>
      <c r="H371" s="50"/>
      <c r="J371" s="46"/>
      <c r="AC371" s="59">
        <v>18500000</v>
      </c>
      <c r="AD371" s="60">
        <f t="shared" si="48"/>
        <v>16687.5</v>
      </c>
    </row>
    <row r="372" spans="4:30" x14ac:dyDescent="0.25">
      <c r="D372" s="34"/>
      <c r="E372" s="34"/>
      <c r="F372" s="49"/>
      <c r="G372" s="21"/>
      <c r="H372" s="50"/>
      <c r="J372" s="46"/>
      <c r="AC372" s="59">
        <v>18550000</v>
      </c>
      <c r="AD372" s="60">
        <f t="shared" si="48"/>
        <v>16706.25</v>
      </c>
    </row>
    <row r="373" spans="4:30" x14ac:dyDescent="0.25">
      <c r="D373" s="34"/>
      <c r="E373" s="34"/>
      <c r="F373" s="49"/>
      <c r="G373" s="21"/>
      <c r="H373" s="50"/>
      <c r="J373" s="46"/>
      <c r="AC373" s="59">
        <v>18600000</v>
      </c>
      <c r="AD373" s="60">
        <f t="shared" si="48"/>
        <v>16725</v>
      </c>
    </row>
    <row r="374" spans="4:30" x14ac:dyDescent="0.25">
      <c r="D374" s="34"/>
      <c r="E374" s="34"/>
      <c r="F374" s="49"/>
      <c r="G374" s="21"/>
      <c r="H374" s="50"/>
      <c r="J374" s="46"/>
      <c r="AC374" s="59">
        <v>18650000</v>
      </c>
      <c r="AD374" s="60">
        <f t="shared" si="48"/>
        <v>16743.75</v>
      </c>
    </row>
    <row r="375" spans="4:30" x14ac:dyDescent="0.25">
      <c r="D375" s="34"/>
      <c r="E375" s="34"/>
      <c r="F375" s="49"/>
      <c r="G375" s="21"/>
      <c r="H375" s="50"/>
      <c r="J375" s="46"/>
      <c r="AC375" s="59">
        <v>18700000</v>
      </c>
      <c r="AD375" s="60">
        <f t="shared" si="48"/>
        <v>16762.5</v>
      </c>
    </row>
    <row r="376" spans="4:30" x14ac:dyDescent="0.25">
      <c r="D376" s="34"/>
      <c r="E376" s="34"/>
      <c r="F376" s="49"/>
      <c r="G376" s="21"/>
      <c r="H376" s="50"/>
      <c r="J376" s="46"/>
      <c r="AC376" s="59">
        <v>18750000</v>
      </c>
      <c r="AD376" s="60">
        <f t="shared" si="48"/>
        <v>16781.25</v>
      </c>
    </row>
    <row r="377" spans="4:30" x14ac:dyDescent="0.25">
      <c r="D377" s="34"/>
      <c r="E377" s="34"/>
      <c r="F377" s="49"/>
      <c r="G377" s="21"/>
      <c r="H377" s="50"/>
      <c r="J377" s="46"/>
      <c r="AC377" s="59">
        <v>18800000</v>
      </c>
      <c r="AD377" s="60">
        <f t="shared" si="48"/>
        <v>16800</v>
      </c>
    </row>
    <row r="378" spans="4:30" x14ac:dyDescent="0.25">
      <c r="D378" s="34"/>
      <c r="E378" s="34"/>
      <c r="F378" s="49"/>
      <c r="G378" s="21"/>
      <c r="H378" s="50"/>
      <c r="J378" s="46"/>
      <c r="AC378" s="59">
        <v>18850000</v>
      </c>
      <c r="AD378" s="60">
        <f t="shared" si="48"/>
        <v>16818.75</v>
      </c>
    </row>
    <row r="379" spans="4:30" x14ac:dyDescent="0.25">
      <c r="D379" s="34"/>
      <c r="E379" s="34"/>
      <c r="F379" s="49"/>
      <c r="G379" s="21"/>
      <c r="H379" s="50"/>
      <c r="J379" s="46"/>
      <c r="AC379" s="59">
        <v>18900000</v>
      </c>
      <c r="AD379" s="60">
        <f t="shared" si="48"/>
        <v>16837.5</v>
      </c>
    </row>
    <row r="380" spans="4:30" x14ac:dyDescent="0.25">
      <c r="D380" s="34"/>
      <c r="E380" s="34"/>
      <c r="F380" s="49"/>
      <c r="G380" s="21"/>
      <c r="H380" s="50"/>
      <c r="J380" s="46"/>
      <c r="AC380" s="59">
        <v>18950000</v>
      </c>
      <c r="AD380" s="60">
        <f t="shared" si="48"/>
        <v>16856.25</v>
      </c>
    </row>
    <row r="381" spans="4:30" x14ac:dyDescent="0.25">
      <c r="D381" s="34"/>
      <c r="E381" s="34"/>
      <c r="F381" s="49"/>
      <c r="G381" s="21"/>
      <c r="H381" s="50"/>
      <c r="J381" s="46"/>
      <c r="AC381" s="59">
        <v>19000000</v>
      </c>
      <c r="AD381" s="60">
        <f t="shared" si="48"/>
        <v>16875</v>
      </c>
    </row>
    <row r="382" spans="4:30" x14ac:dyDescent="0.25">
      <c r="D382" s="34"/>
      <c r="E382" s="34"/>
      <c r="F382" s="49"/>
      <c r="G382" s="21"/>
      <c r="H382" s="50"/>
      <c r="J382" s="46"/>
      <c r="AC382" s="59">
        <v>19050000</v>
      </c>
      <c r="AD382" s="60">
        <f t="shared" si="48"/>
        <v>16893.75</v>
      </c>
    </row>
    <row r="383" spans="4:30" x14ac:dyDescent="0.25">
      <c r="D383" s="34"/>
      <c r="E383" s="34"/>
      <c r="F383" s="49"/>
      <c r="G383" s="21"/>
      <c r="H383" s="50"/>
      <c r="J383" s="46"/>
      <c r="AC383" s="59">
        <v>19100000</v>
      </c>
      <c r="AD383" s="60">
        <f t="shared" si="48"/>
        <v>16912.5</v>
      </c>
    </row>
    <row r="384" spans="4:30" x14ac:dyDescent="0.25">
      <c r="D384" s="34"/>
      <c r="E384" s="34"/>
      <c r="F384" s="49"/>
      <c r="G384" s="21"/>
      <c r="H384" s="50"/>
      <c r="J384" s="46"/>
      <c r="AC384" s="59">
        <v>19150000</v>
      </c>
      <c r="AD384" s="60">
        <f t="shared" si="48"/>
        <v>16931.25</v>
      </c>
    </row>
    <row r="385" spans="4:30" x14ac:dyDescent="0.25">
      <c r="D385" s="34"/>
      <c r="E385" s="34"/>
      <c r="F385" s="49"/>
      <c r="G385" s="21"/>
      <c r="H385" s="50"/>
      <c r="J385" s="46"/>
      <c r="AC385" s="59">
        <v>19200000</v>
      </c>
      <c r="AD385" s="60">
        <f t="shared" si="48"/>
        <v>16950</v>
      </c>
    </row>
    <row r="386" spans="4:30" x14ac:dyDescent="0.25">
      <c r="D386" s="34"/>
      <c r="E386" s="34"/>
      <c r="F386" s="49"/>
      <c r="G386" s="21"/>
      <c r="H386" s="50"/>
      <c r="J386" s="46"/>
      <c r="AC386" s="59">
        <v>19250000</v>
      </c>
      <c r="AD386" s="60">
        <f t="shared" si="48"/>
        <v>16968.75</v>
      </c>
    </row>
    <row r="387" spans="4:30" x14ac:dyDescent="0.25">
      <c r="D387" s="34"/>
      <c r="E387" s="34"/>
      <c r="F387" s="49"/>
      <c r="G387" s="21"/>
      <c r="H387" s="50"/>
      <c r="J387" s="46"/>
      <c r="AC387" s="59">
        <v>19300000</v>
      </c>
      <c r="AD387" s="60">
        <f t="shared" si="48"/>
        <v>16987.5</v>
      </c>
    </row>
    <row r="388" spans="4:30" x14ac:dyDescent="0.25">
      <c r="D388" s="34"/>
      <c r="E388" s="34"/>
      <c r="F388" s="49"/>
      <c r="G388" s="21"/>
      <c r="H388" s="50"/>
      <c r="J388" s="46"/>
      <c r="AC388" s="59">
        <v>19350000</v>
      </c>
      <c r="AD388" s="60">
        <f t="shared" si="48"/>
        <v>17006.25</v>
      </c>
    </row>
    <row r="389" spans="4:30" x14ac:dyDescent="0.25">
      <c r="D389" s="34"/>
      <c r="E389" s="34"/>
      <c r="F389" s="49"/>
      <c r="G389" s="21"/>
      <c r="H389" s="50"/>
      <c r="J389" s="46"/>
      <c r="AC389" s="59">
        <v>19400000</v>
      </c>
      <c r="AD389" s="60">
        <f t="shared" si="48"/>
        <v>17025</v>
      </c>
    </row>
    <row r="390" spans="4:30" x14ac:dyDescent="0.25">
      <c r="D390" s="34"/>
      <c r="E390" s="34"/>
      <c r="F390" s="49"/>
      <c r="G390" s="21"/>
      <c r="H390" s="50"/>
      <c r="J390" s="46"/>
      <c r="AC390" s="59">
        <v>19450000</v>
      </c>
      <c r="AD390" s="60">
        <f t="shared" si="48"/>
        <v>17043.75</v>
      </c>
    </row>
    <row r="391" spans="4:30" x14ac:dyDescent="0.25">
      <c r="D391" s="34"/>
      <c r="E391" s="34"/>
      <c r="F391" s="49"/>
      <c r="G391" s="21"/>
      <c r="H391" s="50"/>
      <c r="J391" s="46"/>
      <c r="AC391" s="59">
        <v>19500000</v>
      </c>
      <c r="AD391" s="60">
        <f t="shared" si="48"/>
        <v>17062.5</v>
      </c>
    </row>
    <row r="392" spans="4:30" x14ac:dyDescent="0.25">
      <c r="D392" s="34"/>
      <c r="E392" s="34"/>
      <c r="F392" s="49"/>
      <c r="G392" s="21"/>
      <c r="H392" s="50"/>
      <c r="J392" s="46"/>
      <c r="AC392" s="59">
        <v>19550000</v>
      </c>
      <c r="AD392" s="60">
        <f t="shared" si="48"/>
        <v>17081.25</v>
      </c>
    </row>
    <row r="393" spans="4:30" x14ac:dyDescent="0.25">
      <c r="D393" s="34"/>
      <c r="E393" s="34"/>
      <c r="F393" s="49"/>
      <c r="G393" s="21"/>
      <c r="H393" s="50"/>
      <c r="J393" s="46"/>
      <c r="AC393" s="59">
        <v>19600000</v>
      </c>
      <c r="AD393" s="60">
        <f t="shared" si="48"/>
        <v>17100</v>
      </c>
    </row>
    <row r="394" spans="4:30" x14ac:dyDescent="0.25">
      <c r="D394" s="34"/>
      <c r="E394" s="34"/>
      <c r="F394" s="49"/>
      <c r="G394" s="21"/>
      <c r="H394" s="50"/>
      <c r="J394" s="46"/>
      <c r="AC394" s="59">
        <v>19650000</v>
      </c>
      <c r="AD394" s="60">
        <f t="shared" si="48"/>
        <v>17118.75</v>
      </c>
    </row>
    <row r="395" spans="4:30" x14ac:dyDescent="0.25">
      <c r="D395" s="34"/>
      <c r="E395" s="34"/>
      <c r="F395" s="49"/>
      <c r="G395" s="21"/>
      <c r="H395" s="50"/>
      <c r="J395" s="46"/>
      <c r="AC395" s="59">
        <v>19700000</v>
      </c>
      <c r="AD395" s="60">
        <f t="shared" ref="AD395:AD458" si="49">(90000+(AC395-10000000)*0.25%)*15%</f>
        <v>17137.5</v>
      </c>
    </row>
    <row r="396" spans="4:30" x14ac:dyDescent="0.25">
      <c r="D396" s="34"/>
      <c r="E396" s="34"/>
      <c r="F396" s="49"/>
      <c r="G396" s="21"/>
      <c r="H396" s="50"/>
      <c r="J396" s="46"/>
      <c r="AC396" s="59">
        <v>19750000</v>
      </c>
      <c r="AD396" s="60">
        <f t="shared" si="49"/>
        <v>17156.25</v>
      </c>
    </row>
    <row r="397" spans="4:30" x14ac:dyDescent="0.25">
      <c r="D397" s="34"/>
      <c r="E397" s="34"/>
      <c r="F397" s="49"/>
      <c r="G397" s="21"/>
      <c r="H397" s="50"/>
      <c r="J397" s="46"/>
      <c r="AC397" s="59">
        <v>19800000</v>
      </c>
      <c r="AD397" s="60">
        <f t="shared" si="49"/>
        <v>17175</v>
      </c>
    </row>
    <row r="398" spans="4:30" x14ac:dyDescent="0.25">
      <c r="D398" s="34"/>
      <c r="E398" s="34"/>
      <c r="F398" s="49"/>
      <c r="G398" s="21"/>
      <c r="H398" s="50"/>
      <c r="J398" s="46"/>
      <c r="AC398" s="59">
        <v>19850000</v>
      </c>
      <c r="AD398" s="60">
        <f t="shared" si="49"/>
        <v>17193.75</v>
      </c>
    </row>
    <row r="399" spans="4:30" x14ac:dyDescent="0.25">
      <c r="D399" s="34"/>
      <c r="E399" s="34"/>
      <c r="F399" s="49"/>
      <c r="G399" s="21"/>
      <c r="H399" s="50"/>
      <c r="J399" s="46"/>
      <c r="AC399" s="59">
        <v>19900000</v>
      </c>
      <c r="AD399" s="60">
        <f t="shared" si="49"/>
        <v>17212.5</v>
      </c>
    </row>
    <row r="400" spans="4:30" x14ac:dyDescent="0.25">
      <c r="D400" s="34"/>
      <c r="E400" s="34"/>
      <c r="F400" s="49"/>
      <c r="G400" s="21"/>
      <c r="H400" s="50"/>
      <c r="J400" s="46"/>
      <c r="AC400" s="59">
        <v>19950000</v>
      </c>
      <c r="AD400" s="60">
        <f t="shared" si="49"/>
        <v>17231.25</v>
      </c>
    </row>
    <row r="401" spans="4:30" x14ac:dyDescent="0.25">
      <c r="D401" s="34"/>
      <c r="E401" s="34"/>
      <c r="F401" s="49"/>
      <c r="G401" s="21"/>
      <c r="H401" s="50"/>
      <c r="J401" s="46"/>
      <c r="AC401" s="59">
        <v>20000000</v>
      </c>
      <c r="AD401" s="60">
        <f t="shared" si="49"/>
        <v>17250</v>
      </c>
    </row>
    <row r="402" spans="4:30" x14ac:dyDescent="0.25">
      <c r="D402" s="34"/>
      <c r="E402" s="34"/>
      <c r="F402" s="49"/>
      <c r="G402" s="21"/>
      <c r="H402" s="50"/>
      <c r="J402" s="46"/>
      <c r="AC402" s="59">
        <v>20050000</v>
      </c>
      <c r="AD402" s="60">
        <f t="shared" si="49"/>
        <v>17268.75</v>
      </c>
    </row>
    <row r="403" spans="4:30" x14ac:dyDescent="0.25">
      <c r="D403" s="34"/>
      <c r="E403" s="34"/>
      <c r="F403" s="49"/>
      <c r="G403" s="21"/>
      <c r="H403" s="50"/>
      <c r="J403" s="46"/>
      <c r="AC403" s="59">
        <v>20100000</v>
      </c>
      <c r="AD403" s="60">
        <f t="shared" si="49"/>
        <v>17287.5</v>
      </c>
    </row>
    <row r="404" spans="4:30" x14ac:dyDescent="0.25">
      <c r="D404" s="34"/>
      <c r="E404" s="34"/>
      <c r="F404" s="49"/>
      <c r="G404" s="21"/>
      <c r="H404" s="50"/>
      <c r="J404" s="46"/>
      <c r="AC404" s="59">
        <v>20150000</v>
      </c>
      <c r="AD404" s="60">
        <f t="shared" si="49"/>
        <v>17306.25</v>
      </c>
    </row>
    <row r="405" spans="4:30" x14ac:dyDescent="0.25">
      <c r="D405" s="34"/>
      <c r="E405" s="34"/>
      <c r="F405" s="49"/>
      <c r="G405" s="21"/>
      <c r="H405" s="50"/>
      <c r="J405" s="46"/>
      <c r="AC405" s="59">
        <v>20200000</v>
      </c>
      <c r="AD405" s="60">
        <f t="shared" si="49"/>
        <v>17325</v>
      </c>
    </row>
    <row r="406" spans="4:30" x14ac:dyDescent="0.25">
      <c r="D406" s="34"/>
      <c r="E406" s="34"/>
      <c r="F406" s="49"/>
      <c r="G406" s="21"/>
      <c r="H406" s="50"/>
      <c r="J406" s="46"/>
      <c r="AC406" s="59">
        <v>20250000</v>
      </c>
      <c r="AD406" s="60">
        <f t="shared" si="49"/>
        <v>17343.75</v>
      </c>
    </row>
    <row r="407" spans="4:30" x14ac:dyDescent="0.25">
      <c r="D407" s="34"/>
      <c r="E407" s="34"/>
      <c r="F407" s="49"/>
      <c r="G407" s="21"/>
      <c r="H407" s="50"/>
      <c r="J407" s="46"/>
      <c r="AC407" s="59">
        <v>20300000</v>
      </c>
      <c r="AD407" s="60">
        <f t="shared" si="49"/>
        <v>17362.5</v>
      </c>
    </row>
    <row r="408" spans="4:30" x14ac:dyDescent="0.25">
      <c r="D408" s="34"/>
      <c r="E408" s="34"/>
      <c r="F408" s="49"/>
      <c r="G408" s="21"/>
      <c r="H408" s="50"/>
      <c r="J408" s="46"/>
      <c r="AC408" s="59">
        <v>20350000</v>
      </c>
      <c r="AD408" s="60">
        <f t="shared" si="49"/>
        <v>17381.25</v>
      </c>
    </row>
    <row r="409" spans="4:30" x14ac:dyDescent="0.25">
      <c r="D409" s="34"/>
      <c r="E409" s="34"/>
      <c r="F409" s="49"/>
      <c r="G409" s="21"/>
      <c r="H409" s="50"/>
      <c r="J409" s="46"/>
      <c r="AC409" s="59">
        <v>20400000</v>
      </c>
      <c r="AD409" s="60">
        <f t="shared" si="49"/>
        <v>17400</v>
      </c>
    </row>
    <row r="410" spans="4:30" x14ac:dyDescent="0.25">
      <c r="D410" s="34"/>
      <c r="E410" s="34"/>
      <c r="F410" s="49"/>
      <c r="G410" s="21"/>
      <c r="H410" s="50"/>
      <c r="J410" s="46"/>
      <c r="AC410" s="59">
        <v>20450000</v>
      </c>
      <c r="AD410" s="60">
        <f t="shared" si="49"/>
        <v>17418.75</v>
      </c>
    </row>
    <row r="411" spans="4:30" x14ac:dyDescent="0.25">
      <c r="D411" s="34"/>
      <c r="E411" s="34"/>
      <c r="F411" s="49"/>
      <c r="G411" s="21"/>
      <c r="H411" s="50"/>
      <c r="J411" s="46"/>
      <c r="AC411" s="59">
        <v>20500000</v>
      </c>
      <c r="AD411" s="60">
        <f t="shared" si="49"/>
        <v>17437.5</v>
      </c>
    </row>
    <row r="412" spans="4:30" x14ac:dyDescent="0.25">
      <c r="D412" s="34"/>
      <c r="E412" s="34"/>
      <c r="F412" s="49"/>
      <c r="G412" s="21"/>
      <c r="H412" s="50"/>
      <c r="J412" s="46"/>
      <c r="AC412" s="59">
        <v>20550000</v>
      </c>
      <c r="AD412" s="60">
        <f t="shared" si="49"/>
        <v>17456.25</v>
      </c>
    </row>
    <row r="413" spans="4:30" x14ac:dyDescent="0.25">
      <c r="D413" s="34"/>
      <c r="E413" s="34"/>
      <c r="F413" s="49"/>
      <c r="G413" s="21"/>
      <c r="H413" s="50"/>
      <c r="J413" s="46"/>
      <c r="AC413" s="59">
        <v>20600000</v>
      </c>
      <c r="AD413" s="60">
        <f t="shared" si="49"/>
        <v>17475</v>
      </c>
    </row>
    <row r="414" spans="4:30" x14ac:dyDescent="0.25">
      <c r="D414" s="34"/>
      <c r="E414" s="34"/>
      <c r="F414" s="49"/>
      <c r="G414" s="21"/>
      <c r="H414" s="50"/>
      <c r="J414" s="46"/>
      <c r="AC414" s="59">
        <v>20650000</v>
      </c>
      <c r="AD414" s="60">
        <f t="shared" si="49"/>
        <v>17493.75</v>
      </c>
    </row>
    <row r="415" spans="4:30" x14ac:dyDescent="0.25">
      <c r="D415" s="34"/>
      <c r="E415" s="34"/>
      <c r="F415" s="49"/>
      <c r="G415" s="21"/>
      <c r="H415" s="50"/>
      <c r="J415" s="46"/>
      <c r="AC415" s="59">
        <v>20700000</v>
      </c>
      <c r="AD415" s="60">
        <f t="shared" si="49"/>
        <v>17512.5</v>
      </c>
    </row>
    <row r="416" spans="4:30" x14ac:dyDescent="0.25">
      <c r="D416" s="34"/>
      <c r="E416" s="34"/>
      <c r="F416" s="49"/>
      <c r="G416" s="21"/>
      <c r="H416" s="50"/>
      <c r="J416" s="46"/>
      <c r="AC416" s="59">
        <v>20750000</v>
      </c>
      <c r="AD416" s="60">
        <f t="shared" si="49"/>
        <v>17531.25</v>
      </c>
    </row>
    <row r="417" spans="4:30" x14ac:dyDescent="0.25">
      <c r="D417" s="34"/>
      <c r="E417" s="34"/>
      <c r="F417" s="49"/>
      <c r="G417" s="21"/>
      <c r="H417" s="50"/>
      <c r="J417" s="46"/>
      <c r="AC417" s="59">
        <v>20800000</v>
      </c>
      <c r="AD417" s="60">
        <f t="shared" si="49"/>
        <v>17550</v>
      </c>
    </row>
    <row r="418" spans="4:30" x14ac:dyDescent="0.25">
      <c r="D418" s="34"/>
      <c r="E418" s="34"/>
      <c r="F418" s="49"/>
      <c r="G418" s="21"/>
      <c r="H418" s="50"/>
      <c r="J418" s="46"/>
      <c r="AC418" s="59">
        <v>20850000</v>
      </c>
      <c r="AD418" s="60">
        <f t="shared" si="49"/>
        <v>17568.75</v>
      </c>
    </row>
    <row r="419" spans="4:30" x14ac:dyDescent="0.25">
      <c r="D419" s="34"/>
      <c r="E419" s="34"/>
      <c r="F419" s="49"/>
      <c r="G419" s="21"/>
      <c r="H419" s="50"/>
      <c r="J419" s="46"/>
      <c r="AC419" s="59">
        <v>20900000</v>
      </c>
      <c r="AD419" s="60">
        <f t="shared" si="49"/>
        <v>17587.5</v>
      </c>
    </row>
    <row r="420" spans="4:30" x14ac:dyDescent="0.25">
      <c r="D420" s="34"/>
      <c r="E420" s="34"/>
      <c r="F420" s="49"/>
      <c r="G420" s="21"/>
      <c r="H420" s="50"/>
      <c r="J420" s="46"/>
      <c r="AC420" s="59">
        <v>20950000</v>
      </c>
      <c r="AD420" s="60">
        <f t="shared" si="49"/>
        <v>17606.25</v>
      </c>
    </row>
    <row r="421" spans="4:30" x14ac:dyDescent="0.25">
      <c r="D421" s="34"/>
      <c r="E421" s="34"/>
      <c r="F421" s="49"/>
      <c r="G421" s="21"/>
      <c r="H421" s="50"/>
      <c r="J421" s="46"/>
      <c r="AC421" s="59">
        <v>21000000</v>
      </c>
      <c r="AD421" s="60">
        <f t="shared" si="49"/>
        <v>17625</v>
      </c>
    </row>
    <row r="422" spans="4:30" x14ac:dyDescent="0.25">
      <c r="D422" s="34"/>
      <c r="E422" s="34"/>
      <c r="F422" s="49"/>
      <c r="G422" s="21"/>
      <c r="H422" s="50"/>
      <c r="J422" s="46"/>
      <c r="AC422" s="59">
        <v>21050000</v>
      </c>
      <c r="AD422" s="60">
        <f t="shared" si="49"/>
        <v>17643.75</v>
      </c>
    </row>
    <row r="423" spans="4:30" x14ac:dyDescent="0.25">
      <c r="D423" s="34"/>
      <c r="E423" s="34"/>
      <c r="F423" s="49"/>
      <c r="G423" s="21"/>
      <c r="H423" s="50"/>
      <c r="J423" s="46"/>
      <c r="AC423" s="59">
        <v>21100000</v>
      </c>
      <c r="AD423" s="60">
        <f t="shared" si="49"/>
        <v>17662.5</v>
      </c>
    </row>
    <row r="424" spans="4:30" x14ac:dyDescent="0.25">
      <c r="D424" s="34"/>
      <c r="E424" s="34"/>
      <c r="F424" s="49"/>
      <c r="G424" s="21"/>
      <c r="H424" s="50"/>
      <c r="J424" s="46"/>
      <c r="AC424" s="59">
        <v>21150000</v>
      </c>
      <c r="AD424" s="60">
        <f t="shared" si="49"/>
        <v>17681.25</v>
      </c>
    </row>
    <row r="425" spans="4:30" x14ac:dyDescent="0.25">
      <c r="D425" s="34"/>
      <c r="E425" s="34"/>
      <c r="F425" s="49"/>
      <c r="G425" s="21"/>
      <c r="H425" s="50"/>
      <c r="J425" s="46"/>
      <c r="AC425" s="59">
        <v>21200000</v>
      </c>
      <c r="AD425" s="60">
        <f t="shared" si="49"/>
        <v>17700</v>
      </c>
    </row>
    <row r="426" spans="4:30" x14ac:dyDescent="0.25">
      <c r="D426" s="34"/>
      <c r="E426" s="34"/>
      <c r="F426" s="49"/>
      <c r="G426" s="21"/>
      <c r="H426" s="50"/>
      <c r="J426" s="46"/>
      <c r="AC426" s="59">
        <v>21250000</v>
      </c>
      <c r="AD426" s="60">
        <f t="shared" si="49"/>
        <v>17718.75</v>
      </c>
    </row>
    <row r="427" spans="4:30" x14ac:dyDescent="0.25">
      <c r="D427" s="34"/>
      <c r="E427" s="34"/>
      <c r="F427" s="49"/>
      <c r="G427" s="21"/>
      <c r="H427" s="50"/>
      <c r="J427" s="46"/>
      <c r="AC427" s="59">
        <v>21300000</v>
      </c>
      <c r="AD427" s="60">
        <f t="shared" si="49"/>
        <v>17737.5</v>
      </c>
    </row>
    <row r="428" spans="4:30" x14ac:dyDescent="0.25">
      <c r="D428" s="34"/>
      <c r="E428" s="34"/>
      <c r="F428" s="49"/>
      <c r="G428" s="21"/>
      <c r="H428" s="50"/>
      <c r="J428" s="46"/>
      <c r="AC428" s="59">
        <v>21350000</v>
      </c>
      <c r="AD428" s="60">
        <f t="shared" si="49"/>
        <v>17756.25</v>
      </c>
    </row>
    <row r="429" spans="4:30" x14ac:dyDescent="0.25">
      <c r="D429" s="34"/>
      <c r="E429" s="34"/>
      <c r="F429" s="49"/>
      <c r="G429" s="21"/>
      <c r="H429" s="50"/>
      <c r="J429" s="46"/>
      <c r="AC429" s="59">
        <v>21400000</v>
      </c>
      <c r="AD429" s="60">
        <f t="shared" si="49"/>
        <v>17775</v>
      </c>
    </row>
    <row r="430" spans="4:30" x14ac:dyDescent="0.25">
      <c r="D430" s="34"/>
      <c r="E430" s="34"/>
      <c r="F430" s="49"/>
      <c r="G430" s="21"/>
      <c r="H430" s="50"/>
      <c r="J430" s="46"/>
      <c r="AC430" s="59">
        <v>21450000</v>
      </c>
      <c r="AD430" s="60">
        <f t="shared" si="49"/>
        <v>17793.75</v>
      </c>
    </row>
    <row r="431" spans="4:30" x14ac:dyDescent="0.25">
      <c r="D431" s="34"/>
      <c r="E431" s="34"/>
      <c r="F431" s="49"/>
      <c r="G431" s="21"/>
      <c r="H431" s="50"/>
      <c r="J431" s="46"/>
      <c r="AC431" s="59">
        <v>21500000</v>
      </c>
      <c r="AD431" s="60">
        <f t="shared" si="49"/>
        <v>17812.5</v>
      </c>
    </row>
    <row r="432" spans="4:30" x14ac:dyDescent="0.25">
      <c r="D432" s="34"/>
      <c r="E432" s="34"/>
      <c r="F432" s="49"/>
      <c r="G432" s="21"/>
      <c r="H432" s="50"/>
      <c r="J432" s="46"/>
      <c r="AC432" s="59">
        <v>21550000</v>
      </c>
      <c r="AD432" s="60">
        <f t="shared" si="49"/>
        <v>17831.25</v>
      </c>
    </row>
    <row r="433" spans="4:30" x14ac:dyDescent="0.25">
      <c r="D433" s="34"/>
      <c r="E433" s="34"/>
      <c r="F433" s="49"/>
      <c r="G433" s="21"/>
      <c r="H433" s="50"/>
      <c r="J433" s="46"/>
      <c r="AC433" s="59">
        <v>21600000</v>
      </c>
      <c r="AD433" s="60">
        <f t="shared" si="49"/>
        <v>17850</v>
      </c>
    </row>
    <row r="434" spans="4:30" x14ac:dyDescent="0.25">
      <c r="D434" s="34"/>
      <c r="E434" s="34"/>
      <c r="F434" s="49"/>
      <c r="G434" s="21"/>
      <c r="H434" s="50"/>
      <c r="J434" s="46"/>
      <c r="AC434" s="59">
        <v>21650000</v>
      </c>
      <c r="AD434" s="60">
        <f t="shared" si="49"/>
        <v>17868.75</v>
      </c>
    </row>
    <row r="435" spans="4:30" x14ac:dyDescent="0.25">
      <c r="D435" s="34"/>
      <c r="E435" s="34"/>
      <c r="F435" s="49"/>
      <c r="G435" s="21"/>
      <c r="H435" s="50"/>
      <c r="J435" s="46"/>
      <c r="AC435" s="59">
        <v>21700000</v>
      </c>
      <c r="AD435" s="60">
        <f t="shared" si="49"/>
        <v>17887.5</v>
      </c>
    </row>
    <row r="436" spans="4:30" x14ac:dyDescent="0.25">
      <c r="D436" s="34"/>
      <c r="E436" s="34"/>
      <c r="F436" s="49"/>
      <c r="G436" s="21"/>
      <c r="H436" s="50"/>
      <c r="J436" s="46"/>
      <c r="AC436" s="59">
        <v>21750000</v>
      </c>
      <c r="AD436" s="60">
        <f t="shared" si="49"/>
        <v>17906.25</v>
      </c>
    </row>
    <row r="437" spans="4:30" x14ac:dyDescent="0.25">
      <c r="D437" s="34"/>
      <c r="E437" s="34"/>
      <c r="F437" s="49"/>
      <c r="G437" s="21"/>
      <c r="H437" s="50"/>
      <c r="J437" s="46"/>
      <c r="AC437" s="59">
        <v>21800000</v>
      </c>
      <c r="AD437" s="60">
        <f t="shared" si="49"/>
        <v>17925</v>
      </c>
    </row>
    <row r="438" spans="4:30" x14ac:dyDescent="0.25">
      <c r="D438" s="34"/>
      <c r="E438" s="34"/>
      <c r="F438" s="49"/>
      <c r="G438" s="21"/>
      <c r="H438" s="50"/>
      <c r="J438" s="46"/>
      <c r="AC438" s="59">
        <v>21850000</v>
      </c>
      <c r="AD438" s="60">
        <f t="shared" si="49"/>
        <v>17943.75</v>
      </c>
    </row>
    <row r="439" spans="4:30" x14ac:dyDescent="0.25">
      <c r="D439" s="34"/>
      <c r="E439" s="34"/>
      <c r="F439" s="49"/>
      <c r="G439" s="21"/>
      <c r="H439" s="50"/>
      <c r="J439" s="46"/>
      <c r="AC439" s="59">
        <v>21900000</v>
      </c>
      <c r="AD439" s="60">
        <f t="shared" si="49"/>
        <v>17962.5</v>
      </c>
    </row>
    <row r="440" spans="4:30" x14ac:dyDescent="0.25">
      <c r="D440" s="34"/>
      <c r="E440" s="34"/>
      <c r="F440" s="49"/>
      <c r="G440" s="21"/>
      <c r="H440" s="50"/>
      <c r="J440" s="46"/>
      <c r="AC440" s="59">
        <v>21950000</v>
      </c>
      <c r="AD440" s="60">
        <f t="shared" si="49"/>
        <v>17981.25</v>
      </c>
    </row>
    <row r="441" spans="4:30" x14ac:dyDescent="0.25">
      <c r="D441" s="34"/>
      <c r="E441" s="34"/>
      <c r="F441" s="49"/>
      <c r="G441" s="21"/>
      <c r="H441" s="50"/>
      <c r="J441" s="46"/>
      <c r="AC441" s="59">
        <v>22000000</v>
      </c>
      <c r="AD441" s="60">
        <f t="shared" si="49"/>
        <v>18000</v>
      </c>
    </row>
    <row r="442" spans="4:30" x14ac:dyDescent="0.25">
      <c r="D442" s="34"/>
      <c r="E442" s="34"/>
      <c r="F442" s="49"/>
      <c r="G442" s="21"/>
      <c r="H442" s="50"/>
      <c r="J442" s="46"/>
      <c r="AC442" s="59">
        <v>22050000</v>
      </c>
      <c r="AD442" s="60">
        <f t="shared" si="49"/>
        <v>18018.75</v>
      </c>
    </row>
    <row r="443" spans="4:30" x14ac:dyDescent="0.25">
      <c r="D443" s="34"/>
      <c r="E443" s="34"/>
      <c r="F443" s="49"/>
      <c r="G443" s="21"/>
      <c r="H443" s="50"/>
      <c r="J443" s="46"/>
      <c r="AC443" s="59">
        <v>22100000</v>
      </c>
      <c r="AD443" s="60">
        <f t="shared" si="49"/>
        <v>18037.5</v>
      </c>
    </row>
    <row r="444" spans="4:30" x14ac:dyDescent="0.25">
      <c r="D444" s="34"/>
      <c r="E444" s="34"/>
      <c r="F444" s="49"/>
      <c r="G444" s="21"/>
      <c r="H444" s="50"/>
      <c r="J444" s="46"/>
      <c r="AC444" s="59">
        <v>22150000</v>
      </c>
      <c r="AD444" s="60">
        <f t="shared" si="49"/>
        <v>18056.25</v>
      </c>
    </row>
    <row r="445" spans="4:30" x14ac:dyDescent="0.25">
      <c r="D445" s="34"/>
      <c r="E445" s="34"/>
      <c r="F445" s="49"/>
      <c r="G445" s="21"/>
      <c r="H445" s="50"/>
      <c r="J445" s="46"/>
      <c r="AC445" s="59">
        <v>22200000</v>
      </c>
      <c r="AD445" s="60">
        <f t="shared" si="49"/>
        <v>18075</v>
      </c>
    </row>
    <row r="446" spans="4:30" x14ac:dyDescent="0.25">
      <c r="D446" s="34"/>
      <c r="E446" s="34"/>
      <c r="F446" s="49"/>
      <c r="G446" s="21"/>
      <c r="H446" s="50"/>
      <c r="J446" s="46"/>
      <c r="AC446" s="59">
        <v>22250000</v>
      </c>
      <c r="AD446" s="60">
        <f t="shared" si="49"/>
        <v>18093.75</v>
      </c>
    </row>
    <row r="447" spans="4:30" x14ac:dyDescent="0.25">
      <c r="D447" s="34"/>
      <c r="E447" s="34"/>
      <c r="F447" s="49"/>
      <c r="G447" s="21"/>
      <c r="H447" s="50"/>
      <c r="J447" s="46"/>
      <c r="AC447" s="59">
        <v>22300000</v>
      </c>
      <c r="AD447" s="60">
        <f t="shared" si="49"/>
        <v>18112.5</v>
      </c>
    </row>
    <row r="448" spans="4:30" x14ac:dyDescent="0.25">
      <c r="D448" s="34"/>
      <c r="E448" s="34"/>
      <c r="F448" s="49"/>
      <c r="G448" s="21"/>
      <c r="H448" s="50"/>
      <c r="J448" s="46"/>
      <c r="AC448" s="59">
        <v>22350000</v>
      </c>
      <c r="AD448" s="60">
        <f t="shared" si="49"/>
        <v>18131.25</v>
      </c>
    </row>
    <row r="449" spans="4:30" x14ac:dyDescent="0.25">
      <c r="D449" s="34"/>
      <c r="E449" s="34"/>
      <c r="F449" s="49"/>
      <c r="G449" s="21"/>
      <c r="H449" s="50"/>
      <c r="J449" s="46"/>
      <c r="AC449" s="59">
        <v>22400000</v>
      </c>
      <c r="AD449" s="60">
        <f t="shared" si="49"/>
        <v>18150</v>
      </c>
    </row>
    <row r="450" spans="4:30" x14ac:dyDescent="0.25">
      <c r="D450" s="34"/>
      <c r="E450" s="34"/>
      <c r="F450" s="49"/>
      <c r="G450" s="21"/>
      <c r="H450" s="50"/>
      <c r="J450" s="46"/>
      <c r="AC450" s="59">
        <v>22450000</v>
      </c>
      <c r="AD450" s="60">
        <f t="shared" si="49"/>
        <v>18168.75</v>
      </c>
    </row>
    <row r="451" spans="4:30" x14ac:dyDescent="0.25">
      <c r="D451" s="34"/>
      <c r="E451" s="34"/>
      <c r="F451" s="49"/>
      <c r="G451" s="21"/>
      <c r="H451" s="50"/>
      <c r="J451" s="46"/>
      <c r="AC451" s="59">
        <v>22500000</v>
      </c>
      <c r="AD451" s="60">
        <f t="shared" si="49"/>
        <v>18187.5</v>
      </c>
    </row>
    <row r="452" spans="4:30" x14ac:dyDescent="0.25">
      <c r="D452" s="34"/>
      <c r="E452" s="34"/>
      <c r="F452" s="49"/>
      <c r="G452" s="21"/>
      <c r="H452" s="50"/>
      <c r="J452" s="46"/>
      <c r="AC452" s="59">
        <v>22550000</v>
      </c>
      <c r="AD452" s="60">
        <f t="shared" si="49"/>
        <v>18206.25</v>
      </c>
    </row>
    <row r="453" spans="4:30" x14ac:dyDescent="0.25">
      <c r="D453" s="34"/>
      <c r="E453" s="34"/>
      <c r="F453" s="49"/>
      <c r="G453" s="21"/>
      <c r="H453" s="50"/>
      <c r="J453" s="46"/>
      <c r="AC453" s="59">
        <v>22600000</v>
      </c>
      <c r="AD453" s="60">
        <f t="shared" si="49"/>
        <v>18225</v>
      </c>
    </row>
    <row r="454" spans="4:30" x14ac:dyDescent="0.25">
      <c r="D454" s="34"/>
      <c r="E454" s="34"/>
      <c r="F454" s="49"/>
      <c r="G454" s="21"/>
      <c r="H454" s="50"/>
      <c r="J454" s="46"/>
      <c r="AC454" s="59">
        <v>22650000</v>
      </c>
      <c r="AD454" s="60">
        <f t="shared" si="49"/>
        <v>18243.75</v>
      </c>
    </row>
    <row r="455" spans="4:30" x14ac:dyDescent="0.25">
      <c r="D455" s="34"/>
      <c r="E455" s="34"/>
      <c r="F455" s="49"/>
      <c r="G455" s="21"/>
      <c r="H455" s="50"/>
      <c r="J455" s="46"/>
      <c r="AC455" s="59">
        <v>22700000</v>
      </c>
      <c r="AD455" s="60">
        <f t="shared" si="49"/>
        <v>18262.5</v>
      </c>
    </row>
    <row r="456" spans="4:30" x14ac:dyDescent="0.25">
      <c r="D456" s="34"/>
      <c r="E456" s="34"/>
      <c r="F456" s="49"/>
      <c r="G456" s="21"/>
      <c r="H456" s="50"/>
      <c r="J456" s="46"/>
      <c r="AC456" s="59">
        <v>22750000</v>
      </c>
      <c r="AD456" s="60">
        <f t="shared" si="49"/>
        <v>18281.25</v>
      </c>
    </row>
    <row r="457" spans="4:30" x14ac:dyDescent="0.25">
      <c r="D457" s="34"/>
      <c r="E457" s="34"/>
      <c r="F457" s="49"/>
      <c r="G457" s="21"/>
      <c r="H457" s="50"/>
      <c r="J457" s="46"/>
      <c r="AC457" s="59">
        <v>22800000</v>
      </c>
      <c r="AD457" s="60">
        <f t="shared" si="49"/>
        <v>18300</v>
      </c>
    </row>
    <row r="458" spans="4:30" x14ac:dyDescent="0.25">
      <c r="D458" s="34"/>
      <c r="E458" s="34"/>
      <c r="F458" s="49"/>
      <c r="G458" s="21"/>
      <c r="H458" s="50"/>
      <c r="J458" s="46"/>
      <c r="AC458" s="59">
        <v>22850000</v>
      </c>
      <c r="AD458" s="60">
        <f t="shared" si="49"/>
        <v>18318.75</v>
      </c>
    </row>
    <row r="459" spans="4:30" x14ac:dyDescent="0.25">
      <c r="D459" s="34"/>
      <c r="E459" s="34"/>
      <c r="F459" s="49"/>
      <c r="G459" s="21"/>
      <c r="H459" s="50"/>
      <c r="J459" s="46"/>
      <c r="AC459" s="59">
        <v>22900000</v>
      </c>
      <c r="AD459" s="60">
        <f t="shared" ref="AD459:AD522" si="50">(90000+(AC459-10000000)*0.25%)*15%</f>
        <v>18337.5</v>
      </c>
    </row>
    <row r="460" spans="4:30" x14ac:dyDescent="0.25">
      <c r="D460" s="34"/>
      <c r="E460" s="34"/>
      <c r="F460" s="49"/>
      <c r="G460" s="21"/>
      <c r="H460" s="50"/>
      <c r="J460" s="46"/>
      <c r="AC460" s="59">
        <v>22950000</v>
      </c>
      <c r="AD460" s="60">
        <f t="shared" si="50"/>
        <v>18356.25</v>
      </c>
    </row>
    <row r="461" spans="4:30" x14ac:dyDescent="0.25">
      <c r="D461" s="34"/>
      <c r="E461" s="34"/>
      <c r="F461" s="49"/>
      <c r="G461" s="21"/>
      <c r="H461" s="50"/>
      <c r="J461" s="46"/>
      <c r="AC461" s="59">
        <v>23000000</v>
      </c>
      <c r="AD461" s="60">
        <f t="shared" si="50"/>
        <v>18375</v>
      </c>
    </row>
    <row r="462" spans="4:30" x14ac:dyDescent="0.25">
      <c r="D462" s="34"/>
      <c r="E462" s="34"/>
      <c r="F462" s="49"/>
      <c r="G462" s="21"/>
      <c r="H462" s="50"/>
      <c r="J462" s="46"/>
      <c r="AC462" s="59">
        <v>23050000</v>
      </c>
      <c r="AD462" s="60">
        <f t="shared" si="50"/>
        <v>18393.75</v>
      </c>
    </row>
    <row r="463" spans="4:30" x14ac:dyDescent="0.25">
      <c r="D463" s="34"/>
      <c r="E463" s="34"/>
      <c r="F463" s="49"/>
      <c r="G463" s="21"/>
      <c r="H463" s="50"/>
      <c r="J463" s="46"/>
      <c r="AC463" s="59">
        <v>23100000</v>
      </c>
      <c r="AD463" s="60">
        <f t="shared" si="50"/>
        <v>18412.5</v>
      </c>
    </row>
    <row r="464" spans="4:30" x14ac:dyDescent="0.25">
      <c r="D464" s="34"/>
      <c r="E464" s="34"/>
      <c r="F464" s="49"/>
      <c r="G464" s="21"/>
      <c r="H464" s="50"/>
      <c r="J464" s="46"/>
      <c r="AC464" s="59">
        <v>23150000</v>
      </c>
      <c r="AD464" s="60">
        <f t="shared" si="50"/>
        <v>18431.25</v>
      </c>
    </row>
    <row r="465" spans="4:30" x14ac:dyDescent="0.25">
      <c r="D465" s="34"/>
      <c r="E465" s="34"/>
      <c r="F465" s="49"/>
      <c r="G465" s="21"/>
      <c r="H465" s="50"/>
      <c r="J465" s="46"/>
      <c r="AC465" s="59">
        <v>23200000</v>
      </c>
      <c r="AD465" s="60">
        <f t="shared" si="50"/>
        <v>18450</v>
      </c>
    </row>
    <row r="466" spans="4:30" x14ac:dyDescent="0.25">
      <c r="D466" s="34"/>
      <c r="E466" s="34"/>
      <c r="F466" s="49"/>
      <c r="G466" s="21"/>
      <c r="H466" s="50"/>
      <c r="J466" s="46"/>
      <c r="AC466" s="59">
        <v>23250000</v>
      </c>
      <c r="AD466" s="60">
        <f t="shared" si="50"/>
        <v>18468.75</v>
      </c>
    </row>
    <row r="467" spans="4:30" x14ac:dyDescent="0.25">
      <c r="D467" s="34"/>
      <c r="E467" s="34"/>
      <c r="F467" s="49"/>
      <c r="G467" s="21"/>
      <c r="H467" s="50"/>
      <c r="J467" s="46"/>
      <c r="AC467" s="59">
        <v>23300000</v>
      </c>
      <c r="AD467" s="60">
        <f t="shared" si="50"/>
        <v>18487.5</v>
      </c>
    </row>
    <row r="468" spans="4:30" x14ac:dyDescent="0.25">
      <c r="D468" s="34"/>
      <c r="E468" s="34"/>
      <c r="F468" s="49"/>
      <c r="G468" s="21"/>
      <c r="H468" s="50"/>
      <c r="J468" s="46"/>
      <c r="AC468" s="59">
        <v>23350000</v>
      </c>
      <c r="AD468" s="60">
        <f t="shared" si="50"/>
        <v>18506.25</v>
      </c>
    </row>
    <row r="469" spans="4:30" x14ac:dyDescent="0.25">
      <c r="D469" s="34"/>
      <c r="E469" s="34"/>
      <c r="F469" s="49"/>
      <c r="G469" s="21"/>
      <c r="H469" s="50"/>
      <c r="J469" s="46"/>
      <c r="AC469" s="59">
        <v>23400000</v>
      </c>
      <c r="AD469" s="60">
        <f t="shared" si="50"/>
        <v>18525</v>
      </c>
    </row>
    <row r="470" spans="4:30" x14ac:dyDescent="0.25">
      <c r="D470" s="34"/>
      <c r="E470" s="34"/>
      <c r="F470" s="49"/>
      <c r="G470" s="21"/>
      <c r="H470" s="50"/>
      <c r="J470" s="46"/>
      <c r="AC470" s="59">
        <v>23450000</v>
      </c>
      <c r="AD470" s="60">
        <f t="shared" si="50"/>
        <v>18543.75</v>
      </c>
    </row>
    <row r="471" spans="4:30" x14ac:dyDescent="0.25">
      <c r="D471" s="34"/>
      <c r="E471" s="34"/>
      <c r="F471" s="49"/>
      <c r="G471" s="21"/>
      <c r="H471" s="50"/>
      <c r="J471" s="46"/>
      <c r="AC471" s="59">
        <v>23500000</v>
      </c>
      <c r="AD471" s="60">
        <f t="shared" si="50"/>
        <v>18562.5</v>
      </c>
    </row>
    <row r="472" spans="4:30" x14ac:dyDescent="0.25">
      <c r="D472" s="34"/>
      <c r="E472" s="34"/>
      <c r="F472" s="49"/>
      <c r="G472" s="21"/>
      <c r="H472" s="50"/>
      <c r="J472" s="46"/>
      <c r="AC472" s="59">
        <v>23550000</v>
      </c>
      <c r="AD472" s="60">
        <f t="shared" si="50"/>
        <v>18581.25</v>
      </c>
    </row>
    <row r="473" spans="4:30" x14ac:dyDescent="0.25">
      <c r="D473" s="34"/>
      <c r="E473" s="34"/>
      <c r="F473" s="49"/>
      <c r="G473" s="21"/>
      <c r="H473" s="50"/>
      <c r="J473" s="46"/>
      <c r="AC473" s="59">
        <v>23600000</v>
      </c>
      <c r="AD473" s="60">
        <f t="shared" si="50"/>
        <v>18600</v>
      </c>
    </row>
    <row r="474" spans="4:30" x14ac:dyDescent="0.25">
      <c r="D474" s="34"/>
      <c r="E474" s="34"/>
      <c r="F474" s="49"/>
      <c r="G474" s="21"/>
      <c r="H474" s="50"/>
      <c r="J474" s="46"/>
      <c r="AC474" s="59">
        <v>23650000</v>
      </c>
      <c r="AD474" s="60">
        <f t="shared" si="50"/>
        <v>18618.75</v>
      </c>
    </row>
    <row r="475" spans="4:30" x14ac:dyDescent="0.25">
      <c r="D475" s="34"/>
      <c r="E475" s="34"/>
      <c r="F475" s="49"/>
      <c r="G475" s="21"/>
      <c r="H475" s="50"/>
      <c r="J475" s="46"/>
      <c r="AC475" s="59">
        <v>23700000</v>
      </c>
      <c r="AD475" s="60">
        <f t="shared" si="50"/>
        <v>18637.5</v>
      </c>
    </row>
    <row r="476" spans="4:30" x14ac:dyDescent="0.25">
      <c r="D476" s="34"/>
      <c r="E476" s="34"/>
      <c r="F476" s="49"/>
      <c r="G476" s="21"/>
      <c r="H476" s="50"/>
      <c r="J476" s="46"/>
      <c r="AC476" s="59">
        <v>23750000</v>
      </c>
      <c r="AD476" s="60">
        <f t="shared" si="50"/>
        <v>18656.25</v>
      </c>
    </row>
    <row r="477" spans="4:30" x14ac:dyDescent="0.25">
      <c r="D477" s="34"/>
      <c r="E477" s="34"/>
      <c r="F477" s="49"/>
      <c r="G477" s="21"/>
      <c r="H477" s="50"/>
      <c r="J477" s="46"/>
      <c r="AC477" s="59">
        <v>23800000</v>
      </c>
      <c r="AD477" s="60">
        <f t="shared" si="50"/>
        <v>18675</v>
      </c>
    </row>
    <row r="478" spans="4:30" x14ac:dyDescent="0.25">
      <c r="D478" s="34"/>
      <c r="E478" s="34"/>
      <c r="F478" s="49"/>
      <c r="G478" s="21"/>
      <c r="H478" s="50"/>
      <c r="J478" s="46"/>
      <c r="AC478" s="59">
        <v>23850000</v>
      </c>
      <c r="AD478" s="60">
        <f t="shared" si="50"/>
        <v>18693.75</v>
      </c>
    </row>
    <row r="479" spans="4:30" x14ac:dyDescent="0.25">
      <c r="D479" s="34"/>
      <c r="E479" s="34"/>
      <c r="F479" s="49"/>
      <c r="G479" s="21"/>
      <c r="H479" s="50"/>
      <c r="J479" s="46"/>
      <c r="AC479" s="59">
        <v>23900000</v>
      </c>
      <c r="AD479" s="60">
        <f t="shared" si="50"/>
        <v>18712.5</v>
      </c>
    </row>
    <row r="480" spans="4:30" x14ac:dyDescent="0.25">
      <c r="D480" s="34"/>
      <c r="E480" s="34"/>
      <c r="F480" s="49"/>
      <c r="G480" s="21"/>
      <c r="H480" s="50"/>
      <c r="J480" s="46"/>
      <c r="AC480" s="59">
        <v>23950000</v>
      </c>
      <c r="AD480" s="60">
        <f t="shared" si="50"/>
        <v>18731.25</v>
      </c>
    </row>
    <row r="481" spans="4:30" x14ac:dyDescent="0.25">
      <c r="D481" s="34"/>
      <c r="E481" s="34"/>
      <c r="F481" s="49"/>
      <c r="G481" s="21"/>
      <c r="H481" s="50"/>
      <c r="J481" s="46"/>
      <c r="AC481" s="59">
        <v>24000000</v>
      </c>
      <c r="AD481" s="60">
        <f t="shared" si="50"/>
        <v>18750</v>
      </c>
    </row>
    <row r="482" spans="4:30" x14ac:dyDescent="0.25">
      <c r="D482" s="34"/>
      <c r="E482" s="34"/>
      <c r="F482" s="49"/>
      <c r="G482" s="21"/>
      <c r="H482" s="50"/>
      <c r="J482" s="46"/>
      <c r="AC482" s="59">
        <v>24050000</v>
      </c>
      <c r="AD482" s="60">
        <f t="shared" si="50"/>
        <v>18768.75</v>
      </c>
    </row>
    <row r="483" spans="4:30" x14ac:dyDescent="0.25">
      <c r="D483" s="34"/>
      <c r="E483" s="34"/>
      <c r="F483" s="49"/>
      <c r="G483" s="21"/>
      <c r="H483" s="50"/>
      <c r="J483" s="46"/>
      <c r="AC483" s="59">
        <v>24100000</v>
      </c>
      <c r="AD483" s="60">
        <f t="shared" si="50"/>
        <v>18787.5</v>
      </c>
    </row>
    <row r="484" spans="4:30" x14ac:dyDescent="0.25">
      <c r="D484" s="34"/>
      <c r="E484" s="34"/>
      <c r="F484" s="49"/>
      <c r="G484" s="21"/>
      <c r="H484" s="50"/>
      <c r="J484" s="46"/>
      <c r="AC484" s="59">
        <v>24150000</v>
      </c>
      <c r="AD484" s="60">
        <f t="shared" si="50"/>
        <v>18806.25</v>
      </c>
    </row>
    <row r="485" spans="4:30" x14ac:dyDescent="0.25">
      <c r="D485" s="34"/>
      <c r="E485" s="34"/>
      <c r="F485" s="49"/>
      <c r="G485" s="21"/>
      <c r="H485" s="50"/>
      <c r="J485" s="46"/>
      <c r="AC485" s="59">
        <v>24200000</v>
      </c>
      <c r="AD485" s="60">
        <f t="shared" si="50"/>
        <v>18825</v>
      </c>
    </row>
    <row r="486" spans="4:30" x14ac:dyDescent="0.25">
      <c r="D486" s="34"/>
      <c r="E486" s="34"/>
      <c r="F486" s="49"/>
      <c r="G486" s="21"/>
      <c r="H486" s="50"/>
      <c r="J486" s="46"/>
      <c r="AC486" s="59">
        <v>24250000</v>
      </c>
      <c r="AD486" s="60">
        <f t="shared" si="50"/>
        <v>18843.75</v>
      </c>
    </row>
    <row r="487" spans="4:30" x14ac:dyDescent="0.25">
      <c r="D487" s="34"/>
      <c r="E487" s="34"/>
      <c r="F487" s="49"/>
      <c r="G487" s="21"/>
      <c r="H487" s="50"/>
      <c r="J487" s="46"/>
      <c r="AC487" s="59">
        <v>24300000</v>
      </c>
      <c r="AD487" s="60">
        <f t="shared" si="50"/>
        <v>18862.5</v>
      </c>
    </row>
    <row r="488" spans="4:30" x14ac:dyDescent="0.25">
      <c r="D488" s="34"/>
      <c r="E488" s="34"/>
      <c r="F488" s="49"/>
      <c r="G488" s="21"/>
      <c r="H488" s="50"/>
      <c r="J488" s="46"/>
      <c r="AC488" s="59">
        <v>24350000</v>
      </c>
      <c r="AD488" s="60">
        <f t="shared" si="50"/>
        <v>18881.25</v>
      </c>
    </row>
    <row r="489" spans="4:30" x14ac:dyDescent="0.25">
      <c r="D489" s="34"/>
      <c r="E489" s="34"/>
      <c r="F489" s="49"/>
      <c r="G489" s="21"/>
      <c r="H489" s="50"/>
      <c r="J489" s="46"/>
      <c r="AC489" s="59">
        <v>24400000</v>
      </c>
      <c r="AD489" s="60">
        <f t="shared" si="50"/>
        <v>18900</v>
      </c>
    </row>
    <row r="490" spans="4:30" x14ac:dyDescent="0.25">
      <c r="D490" s="34"/>
      <c r="E490" s="34"/>
      <c r="F490" s="49"/>
      <c r="G490" s="21"/>
      <c r="H490" s="50"/>
      <c r="J490" s="46"/>
      <c r="AC490" s="59">
        <v>24450000</v>
      </c>
      <c r="AD490" s="60">
        <f t="shared" si="50"/>
        <v>18918.75</v>
      </c>
    </row>
    <row r="491" spans="4:30" x14ac:dyDescent="0.25">
      <c r="D491" s="34"/>
      <c r="E491" s="34"/>
      <c r="F491" s="49"/>
      <c r="G491" s="21"/>
      <c r="H491" s="50"/>
      <c r="J491" s="46"/>
      <c r="AC491" s="59">
        <v>24500000</v>
      </c>
      <c r="AD491" s="60">
        <f t="shared" si="50"/>
        <v>18937.5</v>
      </c>
    </row>
    <row r="492" spans="4:30" x14ac:dyDescent="0.25">
      <c r="D492" s="34"/>
      <c r="E492" s="34"/>
      <c r="F492" s="49"/>
      <c r="G492" s="21"/>
      <c r="H492" s="50"/>
      <c r="J492" s="46"/>
      <c r="AC492" s="59">
        <v>24550000</v>
      </c>
      <c r="AD492" s="60">
        <f t="shared" si="50"/>
        <v>18956.25</v>
      </c>
    </row>
    <row r="493" spans="4:30" x14ac:dyDescent="0.25">
      <c r="D493" s="34"/>
      <c r="E493" s="34"/>
      <c r="F493" s="49"/>
      <c r="G493" s="21"/>
      <c r="H493" s="50"/>
      <c r="J493" s="46"/>
      <c r="AC493" s="59">
        <v>24600000</v>
      </c>
      <c r="AD493" s="60">
        <f t="shared" si="50"/>
        <v>18975</v>
      </c>
    </row>
    <row r="494" spans="4:30" x14ac:dyDescent="0.25">
      <c r="D494" s="34"/>
      <c r="E494" s="34"/>
      <c r="F494" s="49"/>
      <c r="G494" s="21"/>
      <c r="H494" s="50"/>
      <c r="J494" s="46"/>
      <c r="AC494" s="59">
        <v>24650000</v>
      </c>
      <c r="AD494" s="60">
        <f t="shared" si="50"/>
        <v>18993.75</v>
      </c>
    </row>
    <row r="495" spans="4:30" x14ac:dyDescent="0.25">
      <c r="AC495" s="59">
        <v>24700000</v>
      </c>
      <c r="AD495" s="60">
        <f t="shared" si="50"/>
        <v>19012.5</v>
      </c>
    </row>
    <row r="496" spans="4:30" x14ac:dyDescent="0.25">
      <c r="AC496" s="59">
        <v>24750000</v>
      </c>
      <c r="AD496" s="60">
        <f t="shared" si="50"/>
        <v>19031.25</v>
      </c>
    </row>
    <row r="497" spans="29:30" x14ac:dyDescent="0.25">
      <c r="AC497" s="59">
        <v>24800000</v>
      </c>
      <c r="AD497" s="60">
        <f t="shared" si="50"/>
        <v>19050</v>
      </c>
    </row>
    <row r="498" spans="29:30" x14ac:dyDescent="0.25">
      <c r="AC498" s="59">
        <v>24850000</v>
      </c>
      <c r="AD498" s="60">
        <f t="shared" si="50"/>
        <v>19068.75</v>
      </c>
    </row>
    <row r="499" spans="29:30" x14ac:dyDescent="0.25">
      <c r="AC499" s="59">
        <v>24900000</v>
      </c>
      <c r="AD499" s="60">
        <f t="shared" si="50"/>
        <v>19087.5</v>
      </c>
    </row>
    <row r="500" spans="29:30" x14ac:dyDescent="0.25">
      <c r="AC500" s="59">
        <v>24950000</v>
      </c>
      <c r="AD500" s="60">
        <f t="shared" si="50"/>
        <v>19106.25</v>
      </c>
    </row>
    <row r="501" spans="29:30" x14ac:dyDescent="0.25">
      <c r="AC501" s="59">
        <v>25000000</v>
      </c>
      <c r="AD501" s="60">
        <f t="shared" si="50"/>
        <v>19125</v>
      </c>
    </row>
    <row r="502" spans="29:30" x14ac:dyDescent="0.25">
      <c r="AC502" s="59">
        <v>25050000</v>
      </c>
      <c r="AD502" s="60">
        <f t="shared" si="50"/>
        <v>19143.75</v>
      </c>
    </row>
    <row r="503" spans="29:30" x14ac:dyDescent="0.25">
      <c r="AC503" s="59">
        <v>25100000</v>
      </c>
      <c r="AD503" s="60">
        <f t="shared" si="50"/>
        <v>19162.5</v>
      </c>
    </row>
    <row r="504" spans="29:30" x14ac:dyDescent="0.25">
      <c r="AC504" s="59">
        <v>25150000</v>
      </c>
      <c r="AD504" s="60">
        <f t="shared" si="50"/>
        <v>19181.25</v>
      </c>
    </row>
    <row r="505" spans="29:30" x14ac:dyDescent="0.25">
      <c r="AC505" s="59">
        <v>25200000</v>
      </c>
      <c r="AD505" s="60">
        <f t="shared" si="50"/>
        <v>19200</v>
      </c>
    </row>
    <row r="506" spans="29:30" x14ac:dyDescent="0.25">
      <c r="AC506" s="59">
        <v>25250000</v>
      </c>
      <c r="AD506" s="60">
        <f t="shared" si="50"/>
        <v>19218.75</v>
      </c>
    </row>
    <row r="507" spans="29:30" x14ac:dyDescent="0.25">
      <c r="AC507" s="59">
        <v>25300000</v>
      </c>
      <c r="AD507" s="60">
        <f t="shared" si="50"/>
        <v>19237.5</v>
      </c>
    </row>
    <row r="508" spans="29:30" x14ac:dyDescent="0.25">
      <c r="AC508" s="59">
        <v>25350000</v>
      </c>
      <c r="AD508" s="60">
        <f t="shared" si="50"/>
        <v>19256.25</v>
      </c>
    </row>
    <row r="509" spans="29:30" x14ac:dyDescent="0.25">
      <c r="AC509" s="59">
        <v>25400000</v>
      </c>
      <c r="AD509" s="60">
        <f t="shared" si="50"/>
        <v>19275</v>
      </c>
    </row>
    <row r="510" spans="29:30" x14ac:dyDescent="0.25">
      <c r="AC510" s="59">
        <v>25450000</v>
      </c>
      <c r="AD510" s="60">
        <f t="shared" si="50"/>
        <v>19293.75</v>
      </c>
    </row>
    <row r="511" spans="29:30" x14ac:dyDescent="0.25">
      <c r="AC511" s="59">
        <v>25500000</v>
      </c>
      <c r="AD511" s="60">
        <f t="shared" si="50"/>
        <v>19312.5</v>
      </c>
    </row>
    <row r="512" spans="29:30" x14ac:dyDescent="0.25">
      <c r="AC512" s="59">
        <v>25550000</v>
      </c>
      <c r="AD512" s="60">
        <f t="shared" si="50"/>
        <v>19331.25</v>
      </c>
    </row>
    <row r="513" spans="29:30" x14ac:dyDescent="0.25">
      <c r="AC513" s="59">
        <v>25600000</v>
      </c>
      <c r="AD513" s="60">
        <f t="shared" si="50"/>
        <v>19350</v>
      </c>
    </row>
    <row r="514" spans="29:30" x14ac:dyDescent="0.25">
      <c r="AC514" s="59">
        <v>25650000</v>
      </c>
      <c r="AD514" s="60">
        <f t="shared" si="50"/>
        <v>19368.75</v>
      </c>
    </row>
    <row r="515" spans="29:30" x14ac:dyDescent="0.25">
      <c r="AC515" s="59">
        <v>25700000</v>
      </c>
      <c r="AD515" s="60">
        <f t="shared" si="50"/>
        <v>19387.5</v>
      </c>
    </row>
    <row r="516" spans="29:30" x14ac:dyDescent="0.25">
      <c r="AC516" s="59">
        <v>25750000</v>
      </c>
      <c r="AD516" s="60">
        <f t="shared" si="50"/>
        <v>19406.25</v>
      </c>
    </row>
    <row r="517" spans="29:30" x14ac:dyDescent="0.25">
      <c r="AC517" s="59">
        <v>25800000</v>
      </c>
      <c r="AD517" s="60">
        <f t="shared" si="50"/>
        <v>19425</v>
      </c>
    </row>
    <row r="518" spans="29:30" x14ac:dyDescent="0.25">
      <c r="AC518" s="59">
        <v>25850000</v>
      </c>
      <c r="AD518" s="60">
        <f t="shared" si="50"/>
        <v>19443.75</v>
      </c>
    </row>
    <row r="519" spans="29:30" x14ac:dyDescent="0.25">
      <c r="AC519" s="59">
        <v>25900000</v>
      </c>
      <c r="AD519" s="60">
        <f t="shared" si="50"/>
        <v>19462.5</v>
      </c>
    </row>
    <row r="520" spans="29:30" x14ac:dyDescent="0.25">
      <c r="AC520" s="59">
        <v>25950000</v>
      </c>
      <c r="AD520" s="60">
        <f t="shared" si="50"/>
        <v>19481.25</v>
      </c>
    </row>
    <row r="521" spans="29:30" x14ac:dyDescent="0.25">
      <c r="AC521" s="59">
        <v>26000000</v>
      </c>
      <c r="AD521" s="60">
        <f t="shared" si="50"/>
        <v>19500</v>
      </c>
    </row>
    <row r="522" spans="29:30" x14ac:dyDescent="0.25">
      <c r="AC522" s="59">
        <v>26050000</v>
      </c>
      <c r="AD522" s="60">
        <f t="shared" si="50"/>
        <v>19518.75</v>
      </c>
    </row>
    <row r="523" spans="29:30" x14ac:dyDescent="0.25">
      <c r="AC523" s="59">
        <v>26100000</v>
      </c>
      <c r="AD523" s="60">
        <f t="shared" ref="AD523:AD586" si="51">(90000+(AC523-10000000)*0.25%)*15%</f>
        <v>19537.5</v>
      </c>
    </row>
    <row r="524" spans="29:30" x14ac:dyDescent="0.25">
      <c r="AC524" s="59">
        <v>26150000</v>
      </c>
      <c r="AD524" s="60">
        <f t="shared" si="51"/>
        <v>19556.25</v>
      </c>
    </row>
    <row r="525" spans="29:30" x14ac:dyDescent="0.25">
      <c r="AC525" s="59">
        <v>26200000</v>
      </c>
      <c r="AD525" s="60">
        <f t="shared" si="51"/>
        <v>19575</v>
      </c>
    </row>
    <row r="526" spans="29:30" x14ac:dyDescent="0.25">
      <c r="AC526" s="59">
        <v>26250000</v>
      </c>
      <c r="AD526" s="60">
        <f t="shared" si="51"/>
        <v>19593.75</v>
      </c>
    </row>
    <row r="527" spans="29:30" x14ac:dyDescent="0.25">
      <c r="AC527" s="59">
        <v>26300000</v>
      </c>
      <c r="AD527" s="60">
        <f t="shared" si="51"/>
        <v>19612.5</v>
      </c>
    </row>
    <row r="528" spans="29:30" x14ac:dyDescent="0.25">
      <c r="AC528" s="59">
        <v>26350000</v>
      </c>
      <c r="AD528" s="60">
        <f t="shared" si="51"/>
        <v>19631.25</v>
      </c>
    </row>
    <row r="529" spans="29:30" x14ac:dyDescent="0.25">
      <c r="AC529" s="59">
        <v>26400000</v>
      </c>
      <c r="AD529" s="60">
        <f t="shared" si="51"/>
        <v>19650</v>
      </c>
    </row>
    <row r="530" spans="29:30" x14ac:dyDescent="0.25">
      <c r="AC530" s="59">
        <v>26450000</v>
      </c>
      <c r="AD530" s="60">
        <f t="shared" si="51"/>
        <v>19668.75</v>
      </c>
    </row>
    <row r="531" spans="29:30" x14ac:dyDescent="0.25">
      <c r="AC531" s="59">
        <v>26500000</v>
      </c>
      <c r="AD531" s="60">
        <f t="shared" si="51"/>
        <v>19687.5</v>
      </c>
    </row>
    <row r="532" spans="29:30" x14ac:dyDescent="0.25">
      <c r="AC532" s="59">
        <v>26550000</v>
      </c>
      <c r="AD532" s="60">
        <f t="shared" si="51"/>
        <v>19706.25</v>
      </c>
    </row>
    <row r="533" spans="29:30" x14ac:dyDescent="0.25">
      <c r="AC533" s="59">
        <v>26600000</v>
      </c>
      <c r="AD533" s="60">
        <f t="shared" si="51"/>
        <v>19725</v>
      </c>
    </row>
    <row r="534" spans="29:30" x14ac:dyDescent="0.25">
      <c r="AC534" s="59">
        <v>26650000</v>
      </c>
      <c r="AD534" s="60">
        <f t="shared" si="51"/>
        <v>19743.75</v>
      </c>
    </row>
    <row r="535" spans="29:30" x14ac:dyDescent="0.25">
      <c r="AC535" s="59">
        <v>26700000</v>
      </c>
      <c r="AD535" s="60">
        <f t="shared" si="51"/>
        <v>19762.5</v>
      </c>
    </row>
    <row r="536" spans="29:30" x14ac:dyDescent="0.25">
      <c r="AC536" s="59">
        <v>26750000</v>
      </c>
      <c r="AD536" s="60">
        <f t="shared" si="51"/>
        <v>19781.25</v>
      </c>
    </row>
    <row r="537" spans="29:30" x14ac:dyDescent="0.25">
      <c r="AC537" s="59">
        <v>26800000</v>
      </c>
      <c r="AD537" s="60">
        <f t="shared" si="51"/>
        <v>19800</v>
      </c>
    </row>
    <row r="538" spans="29:30" x14ac:dyDescent="0.25">
      <c r="AC538" s="59">
        <v>26850000</v>
      </c>
      <c r="AD538" s="60">
        <f t="shared" si="51"/>
        <v>19818.75</v>
      </c>
    </row>
    <row r="539" spans="29:30" x14ac:dyDescent="0.25">
      <c r="AC539" s="59">
        <v>26900000</v>
      </c>
      <c r="AD539" s="60">
        <f t="shared" si="51"/>
        <v>19837.5</v>
      </c>
    </row>
    <row r="540" spans="29:30" x14ac:dyDescent="0.25">
      <c r="AC540" s="59">
        <v>26950000</v>
      </c>
      <c r="AD540" s="60">
        <f t="shared" si="51"/>
        <v>19856.25</v>
      </c>
    </row>
    <row r="541" spans="29:30" x14ac:dyDescent="0.25">
      <c r="AC541" s="59">
        <v>27000000</v>
      </c>
      <c r="AD541" s="60">
        <f t="shared" si="51"/>
        <v>19875</v>
      </c>
    </row>
    <row r="542" spans="29:30" x14ac:dyDescent="0.25">
      <c r="AC542" s="59">
        <v>27050000</v>
      </c>
      <c r="AD542" s="60">
        <f t="shared" si="51"/>
        <v>19893.75</v>
      </c>
    </row>
    <row r="543" spans="29:30" x14ac:dyDescent="0.25">
      <c r="AC543" s="59">
        <v>27100000</v>
      </c>
      <c r="AD543" s="60">
        <f t="shared" si="51"/>
        <v>19912.5</v>
      </c>
    </row>
    <row r="544" spans="29:30" x14ac:dyDescent="0.25">
      <c r="AC544" s="59">
        <v>27150000</v>
      </c>
      <c r="AD544" s="60">
        <f t="shared" si="51"/>
        <v>19931.25</v>
      </c>
    </row>
    <row r="545" spans="29:30" x14ac:dyDescent="0.25">
      <c r="AC545" s="59">
        <v>27200000</v>
      </c>
      <c r="AD545" s="60">
        <f t="shared" si="51"/>
        <v>19950</v>
      </c>
    </row>
    <row r="546" spans="29:30" x14ac:dyDescent="0.25">
      <c r="AC546" s="59">
        <v>27250000</v>
      </c>
      <c r="AD546" s="60">
        <f t="shared" si="51"/>
        <v>19968.75</v>
      </c>
    </row>
    <row r="547" spans="29:30" x14ac:dyDescent="0.25">
      <c r="AC547" s="59">
        <v>27300000</v>
      </c>
      <c r="AD547" s="60">
        <f t="shared" si="51"/>
        <v>19987.5</v>
      </c>
    </row>
    <row r="548" spans="29:30" x14ac:dyDescent="0.25">
      <c r="AC548" s="59">
        <v>27350000</v>
      </c>
      <c r="AD548" s="60">
        <f t="shared" si="51"/>
        <v>20006.25</v>
      </c>
    </row>
    <row r="549" spans="29:30" x14ac:dyDescent="0.25">
      <c r="AC549" s="59">
        <v>27400000</v>
      </c>
      <c r="AD549" s="60">
        <f t="shared" si="51"/>
        <v>20025</v>
      </c>
    </row>
    <row r="550" spans="29:30" x14ac:dyDescent="0.25">
      <c r="AC550" s="59">
        <v>27450000</v>
      </c>
      <c r="AD550" s="60">
        <f t="shared" si="51"/>
        <v>20043.75</v>
      </c>
    </row>
    <row r="551" spans="29:30" x14ac:dyDescent="0.25">
      <c r="AC551" s="59">
        <v>27500000</v>
      </c>
      <c r="AD551" s="60">
        <f t="shared" si="51"/>
        <v>20062.5</v>
      </c>
    </row>
    <row r="552" spans="29:30" x14ac:dyDescent="0.25">
      <c r="AC552" s="59">
        <v>27550000</v>
      </c>
      <c r="AD552" s="60">
        <f t="shared" si="51"/>
        <v>20081.25</v>
      </c>
    </row>
    <row r="553" spans="29:30" x14ac:dyDescent="0.25">
      <c r="AC553" s="59">
        <v>27600000</v>
      </c>
      <c r="AD553" s="60">
        <f t="shared" si="51"/>
        <v>20100</v>
      </c>
    </row>
    <row r="554" spans="29:30" x14ac:dyDescent="0.25">
      <c r="AC554" s="59">
        <v>27650000</v>
      </c>
      <c r="AD554" s="60">
        <f t="shared" si="51"/>
        <v>20118.75</v>
      </c>
    </row>
    <row r="555" spans="29:30" x14ac:dyDescent="0.25">
      <c r="AC555" s="59">
        <v>27700000</v>
      </c>
      <c r="AD555" s="60">
        <f t="shared" si="51"/>
        <v>20137.5</v>
      </c>
    </row>
    <row r="556" spans="29:30" x14ac:dyDescent="0.25">
      <c r="AC556" s="59">
        <v>27750000</v>
      </c>
      <c r="AD556" s="60">
        <f t="shared" si="51"/>
        <v>20156.25</v>
      </c>
    </row>
    <row r="557" spans="29:30" x14ac:dyDescent="0.25">
      <c r="AC557" s="59">
        <v>27800000</v>
      </c>
      <c r="AD557" s="60">
        <f t="shared" si="51"/>
        <v>20175</v>
      </c>
    </row>
    <row r="558" spans="29:30" x14ac:dyDescent="0.25">
      <c r="AC558" s="59">
        <v>27850000</v>
      </c>
      <c r="AD558" s="60">
        <f t="shared" si="51"/>
        <v>20193.75</v>
      </c>
    </row>
    <row r="559" spans="29:30" x14ac:dyDescent="0.25">
      <c r="AC559" s="59">
        <v>27900000</v>
      </c>
      <c r="AD559" s="60">
        <f t="shared" si="51"/>
        <v>20212.5</v>
      </c>
    </row>
    <row r="560" spans="29:30" x14ac:dyDescent="0.25">
      <c r="AC560" s="59">
        <v>27950000</v>
      </c>
      <c r="AD560" s="60">
        <f t="shared" si="51"/>
        <v>20231.25</v>
      </c>
    </row>
    <row r="561" spans="29:30" x14ac:dyDescent="0.25">
      <c r="AC561" s="59">
        <v>28000000</v>
      </c>
      <c r="AD561" s="60">
        <f t="shared" si="51"/>
        <v>20250</v>
      </c>
    </row>
    <row r="562" spans="29:30" x14ac:dyDescent="0.25">
      <c r="AC562" s="59">
        <v>28050000</v>
      </c>
      <c r="AD562" s="60">
        <f t="shared" si="51"/>
        <v>20268.75</v>
      </c>
    </row>
    <row r="563" spans="29:30" x14ac:dyDescent="0.25">
      <c r="AC563" s="59">
        <v>28100000</v>
      </c>
      <c r="AD563" s="60">
        <f t="shared" si="51"/>
        <v>20287.5</v>
      </c>
    </row>
    <row r="564" spans="29:30" x14ac:dyDescent="0.25">
      <c r="AC564" s="59">
        <v>28150000</v>
      </c>
      <c r="AD564" s="60">
        <f t="shared" si="51"/>
        <v>20306.25</v>
      </c>
    </row>
    <row r="565" spans="29:30" x14ac:dyDescent="0.25">
      <c r="AC565" s="59">
        <v>28200000</v>
      </c>
      <c r="AD565" s="60">
        <f t="shared" si="51"/>
        <v>20325</v>
      </c>
    </row>
    <row r="566" spans="29:30" x14ac:dyDescent="0.25">
      <c r="AC566" s="59">
        <v>28250000</v>
      </c>
      <c r="AD566" s="60">
        <f t="shared" si="51"/>
        <v>20343.75</v>
      </c>
    </row>
    <row r="567" spans="29:30" x14ac:dyDescent="0.25">
      <c r="AC567" s="59">
        <v>28300000</v>
      </c>
      <c r="AD567" s="60">
        <f t="shared" si="51"/>
        <v>20362.5</v>
      </c>
    </row>
    <row r="568" spans="29:30" x14ac:dyDescent="0.25">
      <c r="AC568" s="59">
        <v>28350000</v>
      </c>
      <c r="AD568" s="60">
        <f t="shared" si="51"/>
        <v>20381.25</v>
      </c>
    </row>
    <row r="569" spans="29:30" x14ac:dyDescent="0.25">
      <c r="AC569" s="59">
        <v>28400000</v>
      </c>
      <c r="AD569" s="60">
        <f t="shared" si="51"/>
        <v>20400</v>
      </c>
    </row>
    <row r="570" spans="29:30" x14ac:dyDescent="0.25">
      <c r="AC570" s="59">
        <v>28450000</v>
      </c>
      <c r="AD570" s="60">
        <f t="shared" si="51"/>
        <v>20418.75</v>
      </c>
    </row>
    <row r="571" spans="29:30" x14ac:dyDescent="0.25">
      <c r="AC571" s="59">
        <v>28500000</v>
      </c>
      <c r="AD571" s="60">
        <f t="shared" si="51"/>
        <v>20437.5</v>
      </c>
    </row>
    <row r="572" spans="29:30" x14ac:dyDescent="0.25">
      <c r="AC572" s="59">
        <v>28550000</v>
      </c>
      <c r="AD572" s="60">
        <f t="shared" si="51"/>
        <v>20456.25</v>
      </c>
    </row>
    <row r="573" spans="29:30" x14ac:dyDescent="0.25">
      <c r="AC573" s="59">
        <v>28600000</v>
      </c>
      <c r="AD573" s="60">
        <f t="shared" si="51"/>
        <v>20475</v>
      </c>
    </row>
    <row r="574" spans="29:30" x14ac:dyDescent="0.25">
      <c r="AC574" s="59">
        <v>28650000</v>
      </c>
      <c r="AD574" s="60">
        <f t="shared" si="51"/>
        <v>20493.75</v>
      </c>
    </row>
    <row r="575" spans="29:30" x14ac:dyDescent="0.25">
      <c r="AC575" s="59">
        <v>28700000</v>
      </c>
      <c r="AD575" s="60">
        <f t="shared" si="51"/>
        <v>20512.5</v>
      </c>
    </row>
    <row r="576" spans="29:30" x14ac:dyDescent="0.25">
      <c r="AC576" s="59">
        <v>28750000</v>
      </c>
      <c r="AD576" s="60">
        <f t="shared" si="51"/>
        <v>20531.25</v>
      </c>
    </row>
    <row r="577" spans="29:30" x14ac:dyDescent="0.25">
      <c r="AC577" s="59">
        <v>28800000</v>
      </c>
      <c r="AD577" s="60">
        <f t="shared" si="51"/>
        <v>20550</v>
      </c>
    </row>
    <row r="578" spans="29:30" x14ac:dyDescent="0.25">
      <c r="AC578" s="59">
        <v>28850000</v>
      </c>
      <c r="AD578" s="60">
        <f t="shared" si="51"/>
        <v>20568.75</v>
      </c>
    </row>
    <row r="579" spans="29:30" x14ac:dyDescent="0.25">
      <c r="AC579" s="59">
        <v>28900000</v>
      </c>
      <c r="AD579" s="60">
        <f t="shared" si="51"/>
        <v>20587.5</v>
      </c>
    </row>
    <row r="580" spans="29:30" x14ac:dyDescent="0.25">
      <c r="AC580" s="59">
        <v>28950000</v>
      </c>
      <c r="AD580" s="60">
        <f t="shared" si="51"/>
        <v>20606.25</v>
      </c>
    </row>
    <row r="581" spans="29:30" x14ac:dyDescent="0.25">
      <c r="AC581" s="59">
        <v>29000000</v>
      </c>
      <c r="AD581" s="60">
        <f t="shared" si="51"/>
        <v>20625</v>
      </c>
    </row>
    <row r="582" spans="29:30" x14ac:dyDescent="0.25">
      <c r="AC582" s="59">
        <v>29050000</v>
      </c>
      <c r="AD582" s="60">
        <f t="shared" si="51"/>
        <v>20643.75</v>
      </c>
    </row>
    <row r="583" spans="29:30" x14ac:dyDescent="0.25">
      <c r="AC583" s="59">
        <v>29100000</v>
      </c>
      <c r="AD583" s="60">
        <f t="shared" si="51"/>
        <v>20662.5</v>
      </c>
    </row>
    <row r="584" spans="29:30" x14ac:dyDescent="0.25">
      <c r="AC584" s="59">
        <v>29150000</v>
      </c>
      <c r="AD584" s="60">
        <f t="shared" si="51"/>
        <v>20681.25</v>
      </c>
    </row>
    <row r="585" spans="29:30" x14ac:dyDescent="0.25">
      <c r="AC585" s="59">
        <v>29200000</v>
      </c>
      <c r="AD585" s="60">
        <f t="shared" si="51"/>
        <v>20700</v>
      </c>
    </row>
    <row r="586" spans="29:30" x14ac:dyDescent="0.25">
      <c r="AC586" s="59">
        <v>29250000</v>
      </c>
      <c r="AD586" s="60">
        <f t="shared" si="51"/>
        <v>20718.75</v>
      </c>
    </row>
    <row r="587" spans="29:30" x14ac:dyDescent="0.25">
      <c r="AC587" s="59">
        <v>29300000</v>
      </c>
      <c r="AD587" s="60">
        <f t="shared" ref="AD587:AD650" si="52">(90000+(AC587-10000000)*0.25%)*15%</f>
        <v>20737.5</v>
      </c>
    </row>
    <row r="588" spans="29:30" x14ac:dyDescent="0.25">
      <c r="AC588" s="59">
        <v>29350000</v>
      </c>
      <c r="AD588" s="60">
        <f t="shared" si="52"/>
        <v>20756.25</v>
      </c>
    </row>
    <row r="589" spans="29:30" x14ac:dyDescent="0.25">
      <c r="AC589" s="59">
        <v>29400000</v>
      </c>
      <c r="AD589" s="60">
        <f t="shared" si="52"/>
        <v>20775</v>
      </c>
    </row>
    <row r="590" spans="29:30" x14ac:dyDescent="0.25">
      <c r="AC590" s="59">
        <v>29450000</v>
      </c>
      <c r="AD590" s="60">
        <f t="shared" si="52"/>
        <v>20793.75</v>
      </c>
    </row>
    <row r="591" spans="29:30" x14ac:dyDescent="0.25">
      <c r="AC591" s="59">
        <v>29500000</v>
      </c>
      <c r="AD591" s="60">
        <f t="shared" si="52"/>
        <v>20812.5</v>
      </c>
    </row>
    <row r="592" spans="29:30" x14ac:dyDescent="0.25">
      <c r="AC592" s="59">
        <v>29550000</v>
      </c>
      <c r="AD592" s="60">
        <f t="shared" si="52"/>
        <v>20831.25</v>
      </c>
    </row>
    <row r="593" spans="29:30" x14ac:dyDescent="0.25">
      <c r="AC593" s="59">
        <v>29600000</v>
      </c>
      <c r="AD593" s="60">
        <f t="shared" si="52"/>
        <v>20850</v>
      </c>
    </row>
    <row r="594" spans="29:30" x14ac:dyDescent="0.25">
      <c r="AC594" s="59">
        <v>29650000</v>
      </c>
      <c r="AD594" s="60">
        <f t="shared" si="52"/>
        <v>20868.75</v>
      </c>
    </row>
    <row r="595" spans="29:30" x14ac:dyDescent="0.25">
      <c r="AC595" s="59">
        <v>29700000</v>
      </c>
      <c r="AD595" s="60">
        <f t="shared" si="52"/>
        <v>20887.5</v>
      </c>
    </row>
    <row r="596" spans="29:30" x14ac:dyDescent="0.25">
      <c r="AC596" s="59">
        <v>29750000</v>
      </c>
      <c r="AD596" s="60">
        <f t="shared" si="52"/>
        <v>20906.25</v>
      </c>
    </row>
    <row r="597" spans="29:30" x14ac:dyDescent="0.25">
      <c r="AC597" s="59">
        <v>29800000</v>
      </c>
      <c r="AD597" s="60">
        <f t="shared" si="52"/>
        <v>20925</v>
      </c>
    </row>
    <row r="598" spans="29:30" x14ac:dyDescent="0.25">
      <c r="AC598" s="59">
        <v>29850000</v>
      </c>
      <c r="AD598" s="60">
        <f t="shared" si="52"/>
        <v>20943.75</v>
      </c>
    </row>
    <row r="599" spans="29:30" x14ac:dyDescent="0.25">
      <c r="AC599" s="59">
        <v>29900000</v>
      </c>
      <c r="AD599" s="60">
        <f t="shared" si="52"/>
        <v>20962.5</v>
      </c>
    </row>
    <row r="600" spans="29:30" x14ac:dyDescent="0.25">
      <c r="AC600" s="59">
        <v>29950000</v>
      </c>
      <c r="AD600" s="60">
        <f t="shared" si="52"/>
        <v>20981.25</v>
      </c>
    </row>
    <row r="601" spans="29:30" x14ac:dyDescent="0.25">
      <c r="AC601" s="59">
        <v>30000000</v>
      </c>
      <c r="AD601" s="60">
        <f t="shared" si="52"/>
        <v>21000</v>
      </c>
    </row>
    <row r="602" spans="29:30" x14ac:dyDescent="0.25">
      <c r="AC602" s="59">
        <v>30050000</v>
      </c>
      <c r="AD602" s="60">
        <f t="shared" si="52"/>
        <v>21018.75</v>
      </c>
    </row>
    <row r="603" spans="29:30" x14ac:dyDescent="0.25">
      <c r="AC603" s="59">
        <v>30100000</v>
      </c>
      <c r="AD603" s="60">
        <f t="shared" si="52"/>
        <v>21037.5</v>
      </c>
    </row>
    <row r="604" spans="29:30" x14ac:dyDescent="0.25">
      <c r="AC604" s="59">
        <v>30150000</v>
      </c>
      <c r="AD604" s="60">
        <f t="shared" si="52"/>
        <v>21056.25</v>
      </c>
    </row>
    <row r="605" spans="29:30" x14ac:dyDescent="0.25">
      <c r="AC605" s="59">
        <v>30200000</v>
      </c>
      <c r="AD605" s="60">
        <f t="shared" si="52"/>
        <v>21075</v>
      </c>
    </row>
    <row r="606" spans="29:30" x14ac:dyDescent="0.25">
      <c r="AC606" s="59">
        <v>30250000</v>
      </c>
      <c r="AD606" s="60">
        <f t="shared" si="52"/>
        <v>21093.75</v>
      </c>
    </row>
    <row r="607" spans="29:30" x14ac:dyDescent="0.25">
      <c r="AC607" s="59">
        <v>30300000</v>
      </c>
      <c r="AD607" s="60">
        <f t="shared" si="52"/>
        <v>21112.5</v>
      </c>
    </row>
    <row r="608" spans="29:30" x14ac:dyDescent="0.25">
      <c r="AC608" s="59">
        <v>30350000</v>
      </c>
      <c r="AD608" s="60">
        <f t="shared" si="52"/>
        <v>21131.25</v>
      </c>
    </row>
    <row r="609" spans="29:30" x14ac:dyDescent="0.25">
      <c r="AC609" s="59">
        <v>30400000</v>
      </c>
      <c r="AD609" s="60">
        <f t="shared" si="52"/>
        <v>21150</v>
      </c>
    </row>
    <row r="610" spans="29:30" x14ac:dyDescent="0.25">
      <c r="AC610" s="59">
        <v>30450000</v>
      </c>
      <c r="AD610" s="60">
        <f t="shared" si="52"/>
        <v>21168.75</v>
      </c>
    </row>
    <row r="611" spans="29:30" x14ac:dyDescent="0.25">
      <c r="AC611" s="59">
        <v>30500000</v>
      </c>
      <c r="AD611" s="60">
        <f t="shared" si="52"/>
        <v>21187.5</v>
      </c>
    </row>
    <row r="612" spans="29:30" x14ac:dyDescent="0.25">
      <c r="AC612" s="59">
        <v>30550000</v>
      </c>
      <c r="AD612" s="60">
        <f t="shared" si="52"/>
        <v>21206.25</v>
      </c>
    </row>
    <row r="613" spans="29:30" x14ac:dyDescent="0.25">
      <c r="AC613" s="59">
        <v>30600000</v>
      </c>
      <c r="AD613" s="60">
        <f t="shared" si="52"/>
        <v>21225</v>
      </c>
    </row>
    <row r="614" spans="29:30" x14ac:dyDescent="0.25">
      <c r="AC614" s="59">
        <v>30650000</v>
      </c>
      <c r="AD614" s="60">
        <f t="shared" si="52"/>
        <v>21243.75</v>
      </c>
    </row>
    <row r="615" spans="29:30" x14ac:dyDescent="0.25">
      <c r="AC615" s="59">
        <v>30700000</v>
      </c>
      <c r="AD615" s="60">
        <f t="shared" si="52"/>
        <v>21262.5</v>
      </c>
    </row>
    <row r="616" spans="29:30" x14ac:dyDescent="0.25">
      <c r="AC616" s="59">
        <v>30750000</v>
      </c>
      <c r="AD616" s="60">
        <f t="shared" si="52"/>
        <v>21281.25</v>
      </c>
    </row>
    <row r="617" spans="29:30" x14ac:dyDescent="0.25">
      <c r="AC617" s="59">
        <v>30800000</v>
      </c>
      <c r="AD617" s="60">
        <f t="shared" si="52"/>
        <v>21300</v>
      </c>
    </row>
    <row r="618" spans="29:30" x14ac:dyDescent="0.25">
      <c r="AC618" s="59">
        <v>30850000</v>
      </c>
      <c r="AD618" s="60">
        <f t="shared" si="52"/>
        <v>21318.75</v>
      </c>
    </row>
    <row r="619" spans="29:30" x14ac:dyDescent="0.25">
      <c r="AC619" s="59">
        <v>30900000</v>
      </c>
      <c r="AD619" s="60">
        <f t="shared" si="52"/>
        <v>21337.5</v>
      </c>
    </row>
    <row r="620" spans="29:30" x14ac:dyDescent="0.25">
      <c r="AC620" s="59">
        <v>30950000</v>
      </c>
      <c r="AD620" s="60">
        <f t="shared" si="52"/>
        <v>21356.25</v>
      </c>
    </row>
    <row r="621" spans="29:30" x14ac:dyDescent="0.25">
      <c r="AC621" s="59">
        <v>31000000</v>
      </c>
      <c r="AD621" s="60">
        <f t="shared" si="52"/>
        <v>21375</v>
      </c>
    </row>
    <row r="622" spans="29:30" x14ac:dyDescent="0.25">
      <c r="AC622" s="59">
        <v>31050000</v>
      </c>
      <c r="AD622" s="60">
        <f t="shared" si="52"/>
        <v>21393.75</v>
      </c>
    </row>
    <row r="623" spans="29:30" x14ac:dyDescent="0.25">
      <c r="AC623" s="59">
        <v>31100000</v>
      </c>
      <c r="AD623" s="60">
        <f t="shared" si="52"/>
        <v>21412.5</v>
      </c>
    </row>
    <row r="624" spans="29:30" x14ac:dyDescent="0.25">
      <c r="AC624" s="59">
        <v>31150000</v>
      </c>
      <c r="AD624" s="60">
        <f t="shared" si="52"/>
        <v>21431.25</v>
      </c>
    </row>
    <row r="625" spans="29:30" x14ac:dyDescent="0.25">
      <c r="AC625" s="59">
        <v>31200000</v>
      </c>
      <c r="AD625" s="60">
        <f t="shared" si="52"/>
        <v>21450</v>
      </c>
    </row>
    <row r="626" spans="29:30" x14ac:dyDescent="0.25">
      <c r="AC626" s="59">
        <v>31250000</v>
      </c>
      <c r="AD626" s="60">
        <f t="shared" si="52"/>
        <v>21468.75</v>
      </c>
    </row>
    <row r="627" spans="29:30" x14ac:dyDescent="0.25">
      <c r="AC627" s="59">
        <v>31300000</v>
      </c>
      <c r="AD627" s="60">
        <f t="shared" si="52"/>
        <v>21487.5</v>
      </c>
    </row>
    <row r="628" spans="29:30" x14ac:dyDescent="0.25">
      <c r="AC628" s="59">
        <v>31350000</v>
      </c>
      <c r="AD628" s="60">
        <f t="shared" si="52"/>
        <v>21506.25</v>
      </c>
    </row>
    <row r="629" spans="29:30" x14ac:dyDescent="0.25">
      <c r="AC629" s="59">
        <v>31400000</v>
      </c>
      <c r="AD629" s="60">
        <f t="shared" si="52"/>
        <v>21525</v>
      </c>
    </row>
    <row r="630" spans="29:30" x14ac:dyDescent="0.25">
      <c r="AC630" s="59">
        <v>31450000</v>
      </c>
      <c r="AD630" s="60">
        <f t="shared" si="52"/>
        <v>21543.75</v>
      </c>
    </row>
    <row r="631" spans="29:30" x14ac:dyDescent="0.25">
      <c r="AC631" s="59">
        <v>31500000</v>
      </c>
      <c r="AD631" s="60">
        <f t="shared" si="52"/>
        <v>21562.5</v>
      </c>
    </row>
    <row r="632" spans="29:30" x14ac:dyDescent="0.25">
      <c r="AC632" s="59">
        <v>31550000</v>
      </c>
      <c r="AD632" s="60">
        <f t="shared" si="52"/>
        <v>21581.25</v>
      </c>
    </row>
    <row r="633" spans="29:30" x14ac:dyDescent="0.25">
      <c r="AC633" s="59">
        <v>31600000</v>
      </c>
      <c r="AD633" s="60">
        <f t="shared" si="52"/>
        <v>21600</v>
      </c>
    </row>
    <row r="634" spans="29:30" x14ac:dyDescent="0.25">
      <c r="AC634" s="59">
        <v>31650000</v>
      </c>
      <c r="AD634" s="60">
        <f t="shared" si="52"/>
        <v>21618.75</v>
      </c>
    </row>
    <row r="635" spans="29:30" x14ac:dyDescent="0.25">
      <c r="AC635" s="59">
        <v>31700000</v>
      </c>
      <c r="AD635" s="60">
        <f t="shared" si="52"/>
        <v>21637.5</v>
      </c>
    </row>
    <row r="636" spans="29:30" x14ac:dyDescent="0.25">
      <c r="AC636" s="59">
        <v>31750000</v>
      </c>
      <c r="AD636" s="60">
        <f t="shared" si="52"/>
        <v>21656.25</v>
      </c>
    </row>
    <row r="637" spans="29:30" x14ac:dyDescent="0.25">
      <c r="AC637" s="59">
        <v>31800000</v>
      </c>
      <c r="AD637" s="60">
        <f t="shared" si="52"/>
        <v>21675</v>
      </c>
    </row>
    <row r="638" spans="29:30" x14ac:dyDescent="0.25">
      <c r="AC638" s="59">
        <v>31850000</v>
      </c>
      <c r="AD638" s="60">
        <f t="shared" si="52"/>
        <v>21693.75</v>
      </c>
    </row>
    <row r="639" spans="29:30" x14ac:dyDescent="0.25">
      <c r="AC639" s="59">
        <v>31900000</v>
      </c>
      <c r="AD639" s="60">
        <f t="shared" si="52"/>
        <v>21712.5</v>
      </c>
    </row>
    <row r="640" spans="29:30" x14ac:dyDescent="0.25">
      <c r="AC640" s="59">
        <v>31950000</v>
      </c>
      <c r="AD640" s="60">
        <f t="shared" si="52"/>
        <v>21731.25</v>
      </c>
    </row>
    <row r="641" spans="29:30" x14ac:dyDescent="0.25">
      <c r="AC641" s="59">
        <v>32000000</v>
      </c>
      <c r="AD641" s="60">
        <f t="shared" si="52"/>
        <v>21750</v>
      </c>
    </row>
    <row r="642" spans="29:30" x14ac:dyDescent="0.25">
      <c r="AC642" s="59">
        <v>32050000</v>
      </c>
      <c r="AD642" s="60">
        <f t="shared" si="52"/>
        <v>21768.75</v>
      </c>
    </row>
    <row r="643" spans="29:30" x14ac:dyDescent="0.25">
      <c r="AC643" s="59">
        <v>32100000</v>
      </c>
      <c r="AD643" s="60">
        <f t="shared" si="52"/>
        <v>21787.5</v>
      </c>
    </row>
    <row r="644" spans="29:30" x14ac:dyDescent="0.25">
      <c r="AC644" s="59">
        <v>32150000</v>
      </c>
      <c r="AD644" s="60">
        <f t="shared" si="52"/>
        <v>21806.25</v>
      </c>
    </row>
    <row r="645" spans="29:30" x14ac:dyDescent="0.25">
      <c r="AC645" s="59">
        <v>32200000</v>
      </c>
      <c r="AD645" s="60">
        <f t="shared" si="52"/>
        <v>21825</v>
      </c>
    </row>
    <row r="646" spans="29:30" x14ac:dyDescent="0.25">
      <c r="AC646" s="59">
        <v>32250000</v>
      </c>
      <c r="AD646" s="60">
        <f t="shared" si="52"/>
        <v>21843.75</v>
      </c>
    </row>
    <row r="647" spans="29:30" x14ac:dyDescent="0.25">
      <c r="AC647" s="59">
        <v>32300000</v>
      </c>
      <c r="AD647" s="60">
        <f t="shared" si="52"/>
        <v>21862.5</v>
      </c>
    </row>
    <row r="648" spans="29:30" x14ac:dyDescent="0.25">
      <c r="AC648" s="59">
        <v>32350000</v>
      </c>
      <c r="AD648" s="60">
        <f t="shared" si="52"/>
        <v>21881.25</v>
      </c>
    </row>
    <row r="649" spans="29:30" x14ac:dyDescent="0.25">
      <c r="AC649" s="59">
        <v>32400000</v>
      </c>
      <c r="AD649" s="60">
        <f t="shared" si="52"/>
        <v>21900</v>
      </c>
    </row>
    <row r="650" spans="29:30" x14ac:dyDescent="0.25">
      <c r="AC650" s="59">
        <v>32450000</v>
      </c>
      <c r="AD650" s="60">
        <f t="shared" si="52"/>
        <v>21918.75</v>
      </c>
    </row>
    <row r="651" spans="29:30" x14ac:dyDescent="0.25">
      <c r="AC651" s="59">
        <v>32500000</v>
      </c>
      <c r="AD651" s="60">
        <f t="shared" ref="AD651:AD714" si="53">(90000+(AC651-10000000)*0.25%)*15%</f>
        <v>21937.5</v>
      </c>
    </row>
    <row r="652" spans="29:30" x14ac:dyDescent="0.25">
      <c r="AC652" s="59">
        <v>32550000</v>
      </c>
      <c r="AD652" s="60">
        <f t="shared" si="53"/>
        <v>21956.25</v>
      </c>
    </row>
    <row r="653" spans="29:30" x14ac:dyDescent="0.25">
      <c r="AC653" s="59">
        <v>32600000</v>
      </c>
      <c r="AD653" s="60">
        <f t="shared" si="53"/>
        <v>21975</v>
      </c>
    </row>
    <row r="654" spans="29:30" x14ac:dyDescent="0.25">
      <c r="AC654" s="59">
        <v>32650000</v>
      </c>
      <c r="AD654" s="60">
        <f t="shared" si="53"/>
        <v>21993.75</v>
      </c>
    </row>
    <row r="655" spans="29:30" x14ac:dyDescent="0.25">
      <c r="AC655" s="59">
        <v>32700000</v>
      </c>
      <c r="AD655" s="60">
        <f t="shared" si="53"/>
        <v>22012.5</v>
      </c>
    </row>
    <row r="656" spans="29:30" x14ac:dyDescent="0.25">
      <c r="AC656" s="59">
        <v>32750000</v>
      </c>
      <c r="AD656" s="60">
        <f t="shared" si="53"/>
        <v>22031.25</v>
      </c>
    </row>
    <row r="657" spans="29:30" x14ac:dyDescent="0.25">
      <c r="AC657" s="59">
        <v>32800000</v>
      </c>
      <c r="AD657" s="60">
        <f t="shared" si="53"/>
        <v>22050</v>
      </c>
    </row>
    <row r="658" spans="29:30" x14ac:dyDescent="0.25">
      <c r="AC658" s="59">
        <v>32850000</v>
      </c>
      <c r="AD658" s="60">
        <f t="shared" si="53"/>
        <v>22068.75</v>
      </c>
    </row>
    <row r="659" spans="29:30" x14ac:dyDescent="0.25">
      <c r="AC659" s="59">
        <v>32900000</v>
      </c>
      <c r="AD659" s="60">
        <f t="shared" si="53"/>
        <v>22087.5</v>
      </c>
    </row>
    <row r="660" spans="29:30" x14ac:dyDescent="0.25">
      <c r="AC660" s="59">
        <v>32950000</v>
      </c>
      <c r="AD660" s="60">
        <f t="shared" si="53"/>
        <v>22106.25</v>
      </c>
    </row>
    <row r="661" spans="29:30" x14ac:dyDescent="0.25">
      <c r="AC661" s="59">
        <v>33000000</v>
      </c>
      <c r="AD661" s="60">
        <f t="shared" si="53"/>
        <v>22125</v>
      </c>
    </row>
    <row r="662" spans="29:30" x14ac:dyDescent="0.25">
      <c r="AC662" s="59">
        <v>33050000</v>
      </c>
      <c r="AD662" s="60">
        <f t="shared" si="53"/>
        <v>22143.75</v>
      </c>
    </row>
    <row r="663" spans="29:30" x14ac:dyDescent="0.25">
      <c r="AC663" s="59">
        <v>33100000</v>
      </c>
      <c r="AD663" s="60">
        <f t="shared" si="53"/>
        <v>22162.5</v>
      </c>
    </row>
    <row r="664" spans="29:30" x14ac:dyDescent="0.25">
      <c r="AC664" s="59">
        <v>33150000</v>
      </c>
      <c r="AD664" s="60">
        <f t="shared" si="53"/>
        <v>22181.25</v>
      </c>
    </row>
    <row r="665" spans="29:30" x14ac:dyDescent="0.25">
      <c r="AC665" s="59">
        <v>33200000</v>
      </c>
      <c r="AD665" s="60">
        <f t="shared" si="53"/>
        <v>22200</v>
      </c>
    </row>
    <row r="666" spans="29:30" x14ac:dyDescent="0.25">
      <c r="AC666" s="59">
        <v>33250000</v>
      </c>
      <c r="AD666" s="60">
        <f t="shared" si="53"/>
        <v>22218.75</v>
      </c>
    </row>
    <row r="667" spans="29:30" x14ac:dyDescent="0.25">
      <c r="AC667" s="59">
        <v>33300000</v>
      </c>
      <c r="AD667" s="60">
        <f t="shared" si="53"/>
        <v>22237.5</v>
      </c>
    </row>
    <row r="668" spans="29:30" x14ac:dyDescent="0.25">
      <c r="AC668" s="59">
        <v>33350000</v>
      </c>
      <c r="AD668" s="60">
        <f t="shared" si="53"/>
        <v>22256.25</v>
      </c>
    </row>
    <row r="669" spans="29:30" x14ac:dyDescent="0.25">
      <c r="AC669" s="59">
        <v>33400000</v>
      </c>
      <c r="AD669" s="60">
        <f t="shared" si="53"/>
        <v>22275</v>
      </c>
    </row>
    <row r="670" spans="29:30" x14ac:dyDescent="0.25">
      <c r="AC670" s="59">
        <v>33450000</v>
      </c>
      <c r="AD670" s="60">
        <f t="shared" si="53"/>
        <v>22293.75</v>
      </c>
    </row>
    <row r="671" spans="29:30" x14ac:dyDescent="0.25">
      <c r="AC671" s="59">
        <v>33500000</v>
      </c>
      <c r="AD671" s="60">
        <f t="shared" si="53"/>
        <v>22312.5</v>
      </c>
    </row>
    <row r="672" spans="29:30" x14ac:dyDescent="0.25">
      <c r="AC672" s="59">
        <v>33550000</v>
      </c>
      <c r="AD672" s="60">
        <f t="shared" si="53"/>
        <v>22331.25</v>
      </c>
    </row>
    <row r="673" spans="29:30" x14ac:dyDescent="0.25">
      <c r="AC673" s="59">
        <v>33600000</v>
      </c>
      <c r="AD673" s="60">
        <f t="shared" si="53"/>
        <v>22350</v>
      </c>
    </row>
    <row r="674" spans="29:30" x14ac:dyDescent="0.25">
      <c r="AC674" s="59">
        <v>33650000</v>
      </c>
      <c r="AD674" s="60">
        <f t="shared" si="53"/>
        <v>22368.75</v>
      </c>
    </row>
    <row r="675" spans="29:30" x14ac:dyDescent="0.25">
      <c r="AC675" s="59">
        <v>33700000</v>
      </c>
      <c r="AD675" s="60">
        <f t="shared" si="53"/>
        <v>22387.5</v>
      </c>
    </row>
    <row r="676" spans="29:30" x14ac:dyDescent="0.25">
      <c r="AC676" s="59">
        <v>33750000</v>
      </c>
      <c r="AD676" s="60">
        <f t="shared" si="53"/>
        <v>22406.25</v>
      </c>
    </row>
    <row r="677" spans="29:30" x14ac:dyDescent="0.25">
      <c r="AC677" s="59">
        <v>33800000</v>
      </c>
      <c r="AD677" s="60">
        <f t="shared" si="53"/>
        <v>22425</v>
      </c>
    </row>
    <row r="678" spans="29:30" x14ac:dyDescent="0.25">
      <c r="AC678" s="59">
        <v>33850000</v>
      </c>
      <c r="AD678" s="60">
        <f t="shared" si="53"/>
        <v>22443.75</v>
      </c>
    </row>
    <row r="679" spans="29:30" x14ac:dyDescent="0.25">
      <c r="AC679" s="59">
        <v>33900000</v>
      </c>
      <c r="AD679" s="60">
        <f t="shared" si="53"/>
        <v>22462.5</v>
      </c>
    </row>
    <row r="680" spans="29:30" x14ac:dyDescent="0.25">
      <c r="AC680" s="59">
        <v>33950000</v>
      </c>
      <c r="AD680" s="60">
        <f t="shared" si="53"/>
        <v>22481.25</v>
      </c>
    </row>
    <row r="681" spans="29:30" x14ac:dyDescent="0.25">
      <c r="AC681" s="59">
        <v>34000000</v>
      </c>
      <c r="AD681" s="60">
        <f t="shared" si="53"/>
        <v>22500</v>
      </c>
    </row>
    <row r="682" spans="29:30" x14ac:dyDescent="0.25">
      <c r="AC682" s="59">
        <v>34050000</v>
      </c>
      <c r="AD682" s="60">
        <f t="shared" si="53"/>
        <v>22518.75</v>
      </c>
    </row>
    <row r="683" spans="29:30" x14ac:dyDescent="0.25">
      <c r="AC683" s="59">
        <v>34100000</v>
      </c>
      <c r="AD683" s="60">
        <f t="shared" si="53"/>
        <v>22537.5</v>
      </c>
    </row>
    <row r="684" spans="29:30" x14ac:dyDescent="0.25">
      <c r="AC684" s="59">
        <v>34150000</v>
      </c>
      <c r="AD684" s="60">
        <f t="shared" si="53"/>
        <v>22556.25</v>
      </c>
    </row>
    <row r="685" spans="29:30" x14ac:dyDescent="0.25">
      <c r="AC685" s="59">
        <v>34200000</v>
      </c>
      <c r="AD685" s="60">
        <f t="shared" si="53"/>
        <v>22575</v>
      </c>
    </row>
    <row r="686" spans="29:30" x14ac:dyDescent="0.25">
      <c r="AC686" s="59">
        <v>34250000</v>
      </c>
      <c r="AD686" s="60">
        <f t="shared" si="53"/>
        <v>22593.75</v>
      </c>
    </row>
    <row r="687" spans="29:30" x14ac:dyDescent="0.25">
      <c r="AC687" s="59">
        <v>34300000</v>
      </c>
      <c r="AD687" s="60">
        <f t="shared" si="53"/>
        <v>22612.5</v>
      </c>
    </row>
    <row r="688" spans="29:30" x14ac:dyDescent="0.25">
      <c r="AC688" s="59">
        <v>34350000</v>
      </c>
      <c r="AD688" s="60">
        <f t="shared" si="53"/>
        <v>22631.25</v>
      </c>
    </row>
    <row r="689" spans="29:30" x14ac:dyDescent="0.25">
      <c r="AC689" s="59">
        <v>34400000</v>
      </c>
      <c r="AD689" s="60">
        <f t="shared" si="53"/>
        <v>22650</v>
      </c>
    </row>
    <row r="690" spans="29:30" x14ac:dyDescent="0.25">
      <c r="AC690" s="59">
        <v>34450000</v>
      </c>
      <c r="AD690" s="60">
        <f t="shared" si="53"/>
        <v>22668.75</v>
      </c>
    </row>
    <row r="691" spans="29:30" x14ac:dyDescent="0.25">
      <c r="AC691" s="59">
        <v>34500000</v>
      </c>
      <c r="AD691" s="60">
        <f t="shared" si="53"/>
        <v>22687.5</v>
      </c>
    </row>
    <row r="692" spans="29:30" x14ac:dyDescent="0.25">
      <c r="AC692" s="59">
        <v>34550000</v>
      </c>
      <c r="AD692" s="60">
        <f t="shared" si="53"/>
        <v>22706.25</v>
      </c>
    </row>
    <row r="693" spans="29:30" x14ac:dyDescent="0.25">
      <c r="AC693" s="59">
        <v>34600000</v>
      </c>
      <c r="AD693" s="60">
        <f t="shared" si="53"/>
        <v>22725</v>
      </c>
    </row>
    <row r="694" spans="29:30" x14ac:dyDescent="0.25">
      <c r="AC694" s="59">
        <v>34650000</v>
      </c>
      <c r="AD694" s="60">
        <f t="shared" si="53"/>
        <v>22743.75</v>
      </c>
    </row>
    <row r="695" spans="29:30" x14ac:dyDescent="0.25">
      <c r="AC695" s="59">
        <v>34700000</v>
      </c>
      <c r="AD695" s="60">
        <f t="shared" si="53"/>
        <v>22762.5</v>
      </c>
    </row>
    <row r="696" spans="29:30" x14ac:dyDescent="0.25">
      <c r="AC696" s="59">
        <v>34750000</v>
      </c>
      <c r="AD696" s="60">
        <f t="shared" si="53"/>
        <v>22781.25</v>
      </c>
    </row>
    <row r="697" spans="29:30" x14ac:dyDescent="0.25">
      <c r="AC697" s="59">
        <v>34800000</v>
      </c>
      <c r="AD697" s="60">
        <f t="shared" si="53"/>
        <v>22800</v>
      </c>
    </row>
    <row r="698" spans="29:30" x14ac:dyDescent="0.25">
      <c r="AC698" s="59">
        <v>34850000</v>
      </c>
      <c r="AD698" s="60">
        <f t="shared" si="53"/>
        <v>22818.75</v>
      </c>
    </row>
    <row r="699" spans="29:30" x14ac:dyDescent="0.25">
      <c r="AC699" s="59">
        <v>34900000</v>
      </c>
      <c r="AD699" s="60">
        <f t="shared" si="53"/>
        <v>22837.5</v>
      </c>
    </row>
    <row r="700" spans="29:30" x14ac:dyDescent="0.25">
      <c r="AC700" s="59">
        <v>34950000</v>
      </c>
      <c r="AD700" s="60">
        <f t="shared" si="53"/>
        <v>22856.25</v>
      </c>
    </row>
    <row r="701" spans="29:30" x14ac:dyDescent="0.25">
      <c r="AC701" s="59">
        <v>35000000</v>
      </c>
      <c r="AD701" s="60">
        <f t="shared" si="53"/>
        <v>22875</v>
      </c>
    </row>
    <row r="702" spans="29:30" x14ac:dyDescent="0.25">
      <c r="AC702" s="59">
        <v>35050000</v>
      </c>
      <c r="AD702" s="60">
        <f t="shared" si="53"/>
        <v>22893.75</v>
      </c>
    </row>
    <row r="703" spans="29:30" x14ac:dyDescent="0.25">
      <c r="AC703" s="59">
        <v>35100000</v>
      </c>
      <c r="AD703" s="60">
        <f t="shared" si="53"/>
        <v>22912.5</v>
      </c>
    </row>
    <row r="704" spans="29:30" x14ac:dyDescent="0.25">
      <c r="AC704" s="59">
        <v>35150000</v>
      </c>
      <c r="AD704" s="60">
        <f t="shared" si="53"/>
        <v>22931.25</v>
      </c>
    </row>
    <row r="705" spans="29:30" x14ac:dyDescent="0.25">
      <c r="AC705" s="59">
        <v>35200000</v>
      </c>
      <c r="AD705" s="60">
        <f t="shared" si="53"/>
        <v>22950</v>
      </c>
    </row>
    <row r="706" spans="29:30" x14ac:dyDescent="0.25">
      <c r="AC706" s="59">
        <v>35250000</v>
      </c>
      <c r="AD706" s="60">
        <f t="shared" si="53"/>
        <v>22968.75</v>
      </c>
    </row>
    <row r="707" spans="29:30" x14ac:dyDescent="0.25">
      <c r="AC707" s="59">
        <v>35300000</v>
      </c>
      <c r="AD707" s="60">
        <f t="shared" si="53"/>
        <v>22987.5</v>
      </c>
    </row>
    <row r="708" spans="29:30" x14ac:dyDescent="0.25">
      <c r="AC708" s="59">
        <v>35350000</v>
      </c>
      <c r="AD708" s="60">
        <f t="shared" si="53"/>
        <v>23006.25</v>
      </c>
    </row>
    <row r="709" spans="29:30" x14ac:dyDescent="0.25">
      <c r="AC709" s="59">
        <v>35400000</v>
      </c>
      <c r="AD709" s="60">
        <f t="shared" si="53"/>
        <v>23025</v>
      </c>
    </row>
    <row r="710" spans="29:30" x14ac:dyDescent="0.25">
      <c r="AC710" s="59">
        <v>35450000</v>
      </c>
      <c r="AD710" s="60">
        <f t="shared" si="53"/>
        <v>23043.75</v>
      </c>
    </row>
    <row r="711" spans="29:30" x14ac:dyDescent="0.25">
      <c r="AC711" s="59">
        <v>35500000</v>
      </c>
      <c r="AD711" s="60">
        <f t="shared" si="53"/>
        <v>23062.5</v>
      </c>
    </row>
    <row r="712" spans="29:30" x14ac:dyDescent="0.25">
      <c r="AC712" s="59">
        <v>35550000</v>
      </c>
      <c r="AD712" s="60">
        <f t="shared" si="53"/>
        <v>23081.25</v>
      </c>
    </row>
    <row r="713" spans="29:30" x14ac:dyDescent="0.25">
      <c r="AC713" s="59">
        <v>35600000</v>
      </c>
      <c r="AD713" s="60">
        <f t="shared" si="53"/>
        <v>23100</v>
      </c>
    </row>
    <row r="714" spans="29:30" x14ac:dyDescent="0.25">
      <c r="AC714" s="59">
        <v>35650000</v>
      </c>
      <c r="AD714" s="60">
        <f t="shared" si="53"/>
        <v>23118.75</v>
      </c>
    </row>
    <row r="715" spans="29:30" x14ac:dyDescent="0.25">
      <c r="AC715" s="59">
        <v>35700000</v>
      </c>
      <c r="AD715" s="60">
        <f t="shared" ref="AD715:AD778" si="54">(90000+(AC715-10000000)*0.25%)*15%</f>
        <v>23137.5</v>
      </c>
    </row>
    <row r="716" spans="29:30" x14ac:dyDescent="0.25">
      <c r="AC716" s="59">
        <v>35750000</v>
      </c>
      <c r="AD716" s="60">
        <f t="shared" si="54"/>
        <v>23156.25</v>
      </c>
    </row>
    <row r="717" spans="29:30" x14ac:dyDescent="0.25">
      <c r="AC717" s="59">
        <v>35800000</v>
      </c>
      <c r="AD717" s="60">
        <f t="shared" si="54"/>
        <v>23175</v>
      </c>
    </row>
    <row r="718" spans="29:30" x14ac:dyDescent="0.25">
      <c r="AC718" s="59">
        <v>35850000</v>
      </c>
      <c r="AD718" s="60">
        <f t="shared" si="54"/>
        <v>23193.75</v>
      </c>
    </row>
    <row r="719" spans="29:30" x14ac:dyDescent="0.25">
      <c r="AC719" s="59">
        <v>35900000</v>
      </c>
      <c r="AD719" s="60">
        <f t="shared" si="54"/>
        <v>23212.5</v>
      </c>
    </row>
    <row r="720" spans="29:30" x14ac:dyDescent="0.25">
      <c r="AC720" s="59">
        <v>35950000</v>
      </c>
      <c r="AD720" s="60">
        <f t="shared" si="54"/>
        <v>23231.25</v>
      </c>
    </row>
    <row r="721" spans="29:30" x14ac:dyDescent="0.25">
      <c r="AC721" s="59">
        <v>36000000</v>
      </c>
      <c r="AD721" s="60">
        <f t="shared" si="54"/>
        <v>23250</v>
      </c>
    </row>
    <row r="722" spans="29:30" x14ac:dyDescent="0.25">
      <c r="AC722" s="59">
        <v>36050000</v>
      </c>
      <c r="AD722" s="60">
        <f t="shared" si="54"/>
        <v>23268.75</v>
      </c>
    </row>
    <row r="723" spans="29:30" x14ac:dyDescent="0.25">
      <c r="AC723" s="59">
        <v>36100000</v>
      </c>
      <c r="AD723" s="60">
        <f t="shared" si="54"/>
        <v>23287.5</v>
      </c>
    </row>
    <row r="724" spans="29:30" x14ac:dyDescent="0.25">
      <c r="AC724" s="59">
        <v>36150000</v>
      </c>
      <c r="AD724" s="60">
        <f t="shared" si="54"/>
        <v>23306.25</v>
      </c>
    </row>
    <row r="725" spans="29:30" x14ac:dyDescent="0.25">
      <c r="AC725" s="59">
        <v>36200000</v>
      </c>
      <c r="AD725" s="60">
        <f t="shared" si="54"/>
        <v>23325</v>
      </c>
    </row>
    <row r="726" spans="29:30" x14ac:dyDescent="0.25">
      <c r="AC726" s="59">
        <v>36250000</v>
      </c>
      <c r="AD726" s="60">
        <f t="shared" si="54"/>
        <v>23343.75</v>
      </c>
    </row>
    <row r="727" spans="29:30" x14ac:dyDescent="0.25">
      <c r="AC727" s="59">
        <v>36300000</v>
      </c>
      <c r="AD727" s="60">
        <f t="shared" si="54"/>
        <v>23362.5</v>
      </c>
    </row>
    <row r="728" spans="29:30" x14ac:dyDescent="0.25">
      <c r="AC728" s="59">
        <v>36350000</v>
      </c>
      <c r="AD728" s="60">
        <f t="shared" si="54"/>
        <v>23381.25</v>
      </c>
    </row>
    <row r="729" spans="29:30" x14ac:dyDescent="0.25">
      <c r="AC729" s="59">
        <v>36400000</v>
      </c>
      <c r="AD729" s="60">
        <f t="shared" si="54"/>
        <v>23400</v>
      </c>
    </row>
    <row r="730" spans="29:30" x14ac:dyDescent="0.25">
      <c r="AC730" s="59">
        <v>36450000</v>
      </c>
      <c r="AD730" s="60">
        <f t="shared" si="54"/>
        <v>23418.75</v>
      </c>
    </row>
    <row r="731" spans="29:30" x14ac:dyDescent="0.25">
      <c r="AC731" s="59">
        <v>36500000</v>
      </c>
      <c r="AD731" s="60">
        <f t="shared" si="54"/>
        <v>23437.5</v>
      </c>
    </row>
    <row r="732" spans="29:30" x14ac:dyDescent="0.25">
      <c r="AC732" s="59">
        <v>36550000</v>
      </c>
      <c r="AD732" s="60">
        <f t="shared" si="54"/>
        <v>23456.25</v>
      </c>
    </row>
    <row r="733" spans="29:30" x14ac:dyDescent="0.25">
      <c r="AC733" s="59">
        <v>36600000</v>
      </c>
      <c r="AD733" s="60">
        <f t="shared" si="54"/>
        <v>23475</v>
      </c>
    </row>
    <row r="734" spans="29:30" x14ac:dyDescent="0.25">
      <c r="AC734" s="59">
        <v>36650000</v>
      </c>
      <c r="AD734" s="60">
        <f t="shared" si="54"/>
        <v>23493.75</v>
      </c>
    </row>
    <row r="735" spans="29:30" x14ac:dyDescent="0.25">
      <c r="AC735" s="59">
        <v>36700000</v>
      </c>
      <c r="AD735" s="60">
        <f t="shared" si="54"/>
        <v>23512.5</v>
      </c>
    </row>
    <row r="736" spans="29:30" x14ac:dyDescent="0.25">
      <c r="AC736" s="59">
        <v>36750000</v>
      </c>
      <c r="AD736" s="60">
        <f t="shared" si="54"/>
        <v>23531.25</v>
      </c>
    </row>
    <row r="737" spans="29:30" x14ac:dyDescent="0.25">
      <c r="AC737" s="59">
        <v>36800000</v>
      </c>
      <c r="AD737" s="60">
        <f t="shared" si="54"/>
        <v>23550</v>
      </c>
    </row>
    <row r="738" spans="29:30" x14ac:dyDescent="0.25">
      <c r="AC738" s="59">
        <v>36850000</v>
      </c>
      <c r="AD738" s="60">
        <f t="shared" si="54"/>
        <v>23568.75</v>
      </c>
    </row>
    <row r="739" spans="29:30" x14ac:dyDescent="0.25">
      <c r="AC739" s="59">
        <v>36900000</v>
      </c>
      <c r="AD739" s="60">
        <f t="shared" si="54"/>
        <v>23587.5</v>
      </c>
    </row>
    <row r="740" spans="29:30" x14ac:dyDescent="0.25">
      <c r="AC740" s="59">
        <v>36950000</v>
      </c>
      <c r="AD740" s="60">
        <f t="shared" si="54"/>
        <v>23606.25</v>
      </c>
    </row>
    <row r="741" spans="29:30" x14ac:dyDescent="0.25">
      <c r="AC741" s="59">
        <v>37000000</v>
      </c>
      <c r="AD741" s="60">
        <f t="shared" si="54"/>
        <v>23625</v>
      </c>
    </row>
    <row r="742" spans="29:30" x14ac:dyDescent="0.25">
      <c r="AC742" s="59">
        <v>37050000</v>
      </c>
      <c r="AD742" s="60">
        <f t="shared" si="54"/>
        <v>23643.75</v>
      </c>
    </row>
    <row r="743" spans="29:30" x14ac:dyDescent="0.25">
      <c r="AC743" s="59">
        <v>37100000</v>
      </c>
      <c r="AD743" s="60">
        <f t="shared" si="54"/>
        <v>23662.5</v>
      </c>
    </row>
    <row r="744" spans="29:30" x14ac:dyDescent="0.25">
      <c r="AC744" s="59">
        <v>37150000</v>
      </c>
      <c r="AD744" s="60">
        <f t="shared" si="54"/>
        <v>23681.25</v>
      </c>
    </row>
    <row r="745" spans="29:30" x14ac:dyDescent="0.25">
      <c r="AC745" s="59">
        <v>37200000</v>
      </c>
      <c r="AD745" s="60">
        <f t="shared" si="54"/>
        <v>23700</v>
      </c>
    </row>
    <row r="746" spans="29:30" x14ac:dyDescent="0.25">
      <c r="AC746" s="59">
        <v>37250000</v>
      </c>
      <c r="AD746" s="60">
        <f t="shared" si="54"/>
        <v>23718.75</v>
      </c>
    </row>
    <row r="747" spans="29:30" x14ac:dyDescent="0.25">
      <c r="AC747" s="59">
        <v>37300000</v>
      </c>
      <c r="AD747" s="60">
        <f t="shared" si="54"/>
        <v>23737.5</v>
      </c>
    </row>
    <row r="748" spans="29:30" x14ac:dyDescent="0.25">
      <c r="AC748" s="59">
        <v>37350000</v>
      </c>
      <c r="AD748" s="60">
        <f t="shared" si="54"/>
        <v>23756.25</v>
      </c>
    </row>
    <row r="749" spans="29:30" x14ac:dyDescent="0.25">
      <c r="AC749" s="59">
        <v>37400000</v>
      </c>
      <c r="AD749" s="60">
        <f t="shared" si="54"/>
        <v>23775</v>
      </c>
    </row>
    <row r="750" spans="29:30" x14ac:dyDescent="0.25">
      <c r="AC750" s="59">
        <v>37450000</v>
      </c>
      <c r="AD750" s="60">
        <f t="shared" si="54"/>
        <v>23793.75</v>
      </c>
    </row>
    <row r="751" spans="29:30" x14ac:dyDescent="0.25">
      <c r="AC751" s="59">
        <v>37500000</v>
      </c>
      <c r="AD751" s="60">
        <f t="shared" si="54"/>
        <v>23812.5</v>
      </c>
    </row>
    <row r="752" spans="29:30" x14ac:dyDescent="0.25">
      <c r="AC752" s="59">
        <v>37550000</v>
      </c>
      <c r="AD752" s="60">
        <f t="shared" si="54"/>
        <v>23831.25</v>
      </c>
    </row>
    <row r="753" spans="29:30" x14ac:dyDescent="0.25">
      <c r="AC753" s="59">
        <v>37600000</v>
      </c>
      <c r="AD753" s="60">
        <f t="shared" si="54"/>
        <v>23850</v>
      </c>
    </row>
    <row r="754" spans="29:30" x14ac:dyDescent="0.25">
      <c r="AC754" s="59">
        <v>37650000</v>
      </c>
      <c r="AD754" s="60">
        <f t="shared" si="54"/>
        <v>23868.75</v>
      </c>
    </row>
    <row r="755" spans="29:30" x14ac:dyDescent="0.25">
      <c r="AC755" s="59">
        <v>37700000</v>
      </c>
      <c r="AD755" s="60">
        <f t="shared" si="54"/>
        <v>23887.5</v>
      </c>
    </row>
    <row r="756" spans="29:30" x14ac:dyDescent="0.25">
      <c r="AC756" s="59">
        <v>37750000</v>
      </c>
      <c r="AD756" s="60">
        <f t="shared" si="54"/>
        <v>23906.25</v>
      </c>
    </row>
    <row r="757" spans="29:30" x14ac:dyDescent="0.25">
      <c r="AC757" s="59">
        <v>37800000</v>
      </c>
      <c r="AD757" s="60">
        <f t="shared" si="54"/>
        <v>23925</v>
      </c>
    </row>
    <row r="758" spans="29:30" x14ac:dyDescent="0.25">
      <c r="AC758" s="59">
        <v>37850000</v>
      </c>
      <c r="AD758" s="60">
        <f t="shared" si="54"/>
        <v>23943.75</v>
      </c>
    </row>
    <row r="759" spans="29:30" x14ac:dyDescent="0.25">
      <c r="AC759" s="59">
        <v>37900000</v>
      </c>
      <c r="AD759" s="60">
        <f t="shared" si="54"/>
        <v>23962.5</v>
      </c>
    </row>
    <row r="760" spans="29:30" x14ac:dyDescent="0.25">
      <c r="AC760" s="59">
        <v>37950000</v>
      </c>
      <c r="AD760" s="60">
        <f t="shared" si="54"/>
        <v>23981.25</v>
      </c>
    </row>
    <row r="761" spans="29:30" x14ac:dyDescent="0.25">
      <c r="AC761" s="59">
        <v>38000000</v>
      </c>
      <c r="AD761" s="60">
        <f t="shared" si="54"/>
        <v>24000</v>
      </c>
    </row>
    <row r="762" spans="29:30" x14ac:dyDescent="0.25">
      <c r="AC762" s="59">
        <v>38050000</v>
      </c>
      <c r="AD762" s="60">
        <f t="shared" si="54"/>
        <v>24018.75</v>
      </c>
    </row>
    <row r="763" spans="29:30" x14ac:dyDescent="0.25">
      <c r="AC763" s="59">
        <v>38100000</v>
      </c>
      <c r="AD763" s="60">
        <f t="shared" si="54"/>
        <v>24037.5</v>
      </c>
    </row>
    <row r="764" spans="29:30" x14ac:dyDescent="0.25">
      <c r="AC764" s="59">
        <v>38150000</v>
      </c>
      <c r="AD764" s="60">
        <f t="shared" si="54"/>
        <v>24056.25</v>
      </c>
    </row>
    <row r="765" spans="29:30" x14ac:dyDescent="0.25">
      <c r="AC765" s="59">
        <v>38200000</v>
      </c>
      <c r="AD765" s="60">
        <f t="shared" si="54"/>
        <v>24075</v>
      </c>
    </row>
    <row r="766" spans="29:30" x14ac:dyDescent="0.25">
      <c r="AC766" s="59">
        <v>38250000</v>
      </c>
      <c r="AD766" s="60">
        <f t="shared" si="54"/>
        <v>24093.75</v>
      </c>
    </row>
    <row r="767" spans="29:30" x14ac:dyDescent="0.25">
      <c r="AC767" s="59">
        <v>38300000</v>
      </c>
      <c r="AD767" s="60">
        <f t="shared" si="54"/>
        <v>24112.5</v>
      </c>
    </row>
    <row r="768" spans="29:30" x14ac:dyDescent="0.25">
      <c r="AC768" s="59">
        <v>38350000</v>
      </c>
      <c r="AD768" s="60">
        <f t="shared" si="54"/>
        <v>24131.25</v>
      </c>
    </row>
    <row r="769" spans="29:30" x14ac:dyDescent="0.25">
      <c r="AC769" s="59">
        <v>38400000</v>
      </c>
      <c r="AD769" s="60">
        <f t="shared" si="54"/>
        <v>24150</v>
      </c>
    </row>
    <row r="770" spans="29:30" x14ac:dyDescent="0.25">
      <c r="AC770" s="59">
        <v>38450000</v>
      </c>
      <c r="AD770" s="60">
        <f t="shared" si="54"/>
        <v>24168.75</v>
      </c>
    </row>
    <row r="771" spans="29:30" x14ac:dyDescent="0.25">
      <c r="AC771" s="59">
        <v>38500000</v>
      </c>
      <c r="AD771" s="60">
        <f t="shared" si="54"/>
        <v>24187.5</v>
      </c>
    </row>
    <row r="772" spans="29:30" x14ac:dyDescent="0.25">
      <c r="AC772" s="59">
        <v>38550000</v>
      </c>
      <c r="AD772" s="60">
        <f t="shared" si="54"/>
        <v>24206.25</v>
      </c>
    </row>
    <row r="773" spans="29:30" x14ac:dyDescent="0.25">
      <c r="AC773" s="59">
        <v>38600000</v>
      </c>
      <c r="AD773" s="60">
        <f t="shared" si="54"/>
        <v>24225</v>
      </c>
    </row>
    <row r="774" spans="29:30" x14ac:dyDescent="0.25">
      <c r="AC774" s="59">
        <v>38650000</v>
      </c>
      <c r="AD774" s="60">
        <f t="shared" si="54"/>
        <v>24243.75</v>
      </c>
    </row>
    <row r="775" spans="29:30" x14ac:dyDescent="0.25">
      <c r="AC775" s="59">
        <v>38700000</v>
      </c>
      <c r="AD775" s="60">
        <f t="shared" si="54"/>
        <v>24262.5</v>
      </c>
    </row>
    <row r="776" spans="29:30" x14ac:dyDescent="0.25">
      <c r="AC776" s="59">
        <v>38750000</v>
      </c>
      <c r="AD776" s="60">
        <f t="shared" si="54"/>
        <v>24281.25</v>
      </c>
    </row>
    <row r="777" spans="29:30" x14ac:dyDescent="0.25">
      <c r="AC777" s="59">
        <v>38800000</v>
      </c>
      <c r="AD777" s="60">
        <f t="shared" si="54"/>
        <v>24300</v>
      </c>
    </row>
    <row r="778" spans="29:30" x14ac:dyDescent="0.25">
      <c r="AC778" s="59">
        <v>38850000</v>
      </c>
      <c r="AD778" s="60">
        <f t="shared" si="54"/>
        <v>24318.75</v>
      </c>
    </row>
    <row r="779" spans="29:30" x14ac:dyDescent="0.25">
      <c r="AC779" s="59">
        <v>38900000</v>
      </c>
      <c r="AD779" s="60">
        <f t="shared" ref="AD779:AD842" si="55">(90000+(AC779-10000000)*0.25%)*15%</f>
        <v>24337.5</v>
      </c>
    </row>
    <row r="780" spans="29:30" x14ac:dyDescent="0.25">
      <c r="AC780" s="59">
        <v>38950000</v>
      </c>
      <c r="AD780" s="60">
        <f t="shared" si="55"/>
        <v>24356.25</v>
      </c>
    </row>
    <row r="781" spans="29:30" x14ac:dyDescent="0.25">
      <c r="AC781" s="59">
        <v>39000000</v>
      </c>
      <c r="AD781" s="60">
        <f t="shared" si="55"/>
        <v>24375</v>
      </c>
    </row>
    <row r="782" spans="29:30" x14ac:dyDescent="0.25">
      <c r="AC782" s="59">
        <v>39050000</v>
      </c>
      <c r="AD782" s="60">
        <f t="shared" si="55"/>
        <v>24393.75</v>
      </c>
    </row>
    <row r="783" spans="29:30" x14ac:dyDescent="0.25">
      <c r="AC783" s="59">
        <v>39100000</v>
      </c>
      <c r="AD783" s="60">
        <f t="shared" si="55"/>
        <v>24412.5</v>
      </c>
    </row>
    <row r="784" spans="29:30" x14ac:dyDescent="0.25">
      <c r="AC784" s="59">
        <v>39150000</v>
      </c>
      <c r="AD784" s="60">
        <f t="shared" si="55"/>
        <v>24431.25</v>
      </c>
    </row>
    <row r="785" spans="29:30" x14ac:dyDescent="0.25">
      <c r="AC785" s="59">
        <v>39200000</v>
      </c>
      <c r="AD785" s="60">
        <f t="shared" si="55"/>
        <v>24450</v>
      </c>
    </row>
    <row r="786" spans="29:30" x14ac:dyDescent="0.25">
      <c r="AC786" s="59">
        <v>39250000</v>
      </c>
      <c r="AD786" s="60">
        <f t="shared" si="55"/>
        <v>24468.75</v>
      </c>
    </row>
    <row r="787" spans="29:30" x14ac:dyDescent="0.25">
      <c r="AC787" s="59">
        <v>39300000</v>
      </c>
      <c r="AD787" s="60">
        <f t="shared" si="55"/>
        <v>24487.5</v>
      </c>
    </row>
    <row r="788" spans="29:30" x14ac:dyDescent="0.25">
      <c r="AC788" s="59">
        <v>39350000</v>
      </c>
      <c r="AD788" s="60">
        <f t="shared" si="55"/>
        <v>24506.25</v>
      </c>
    </row>
    <row r="789" spans="29:30" x14ac:dyDescent="0.25">
      <c r="AC789" s="59">
        <v>39400000</v>
      </c>
      <c r="AD789" s="60">
        <f t="shared" si="55"/>
        <v>24525</v>
      </c>
    </row>
    <row r="790" spans="29:30" x14ac:dyDescent="0.25">
      <c r="AC790" s="59">
        <v>39450000</v>
      </c>
      <c r="AD790" s="60">
        <f t="shared" si="55"/>
        <v>24543.75</v>
      </c>
    </row>
    <row r="791" spans="29:30" x14ac:dyDescent="0.25">
      <c r="AC791" s="59">
        <v>39500000</v>
      </c>
      <c r="AD791" s="60">
        <f t="shared" si="55"/>
        <v>24562.5</v>
      </c>
    </row>
    <row r="792" spans="29:30" x14ac:dyDescent="0.25">
      <c r="AC792" s="59">
        <v>39550000</v>
      </c>
      <c r="AD792" s="60">
        <f t="shared" si="55"/>
        <v>24581.25</v>
      </c>
    </row>
    <row r="793" spans="29:30" x14ac:dyDescent="0.25">
      <c r="AC793" s="59">
        <v>39600000</v>
      </c>
      <c r="AD793" s="60">
        <f t="shared" si="55"/>
        <v>24600</v>
      </c>
    </row>
    <row r="794" spans="29:30" x14ac:dyDescent="0.25">
      <c r="AC794" s="59">
        <v>39650000</v>
      </c>
      <c r="AD794" s="60">
        <f t="shared" si="55"/>
        <v>24618.75</v>
      </c>
    </row>
    <row r="795" spans="29:30" x14ac:dyDescent="0.25">
      <c r="AC795" s="59">
        <v>39700000</v>
      </c>
      <c r="AD795" s="60">
        <f t="shared" si="55"/>
        <v>24637.5</v>
      </c>
    </row>
    <row r="796" spans="29:30" x14ac:dyDescent="0.25">
      <c r="AC796" s="59">
        <v>39750000</v>
      </c>
      <c r="AD796" s="60">
        <f t="shared" si="55"/>
        <v>24656.25</v>
      </c>
    </row>
    <row r="797" spans="29:30" x14ac:dyDescent="0.25">
      <c r="AC797" s="59">
        <v>39800000</v>
      </c>
      <c r="AD797" s="60">
        <f t="shared" si="55"/>
        <v>24675</v>
      </c>
    </row>
    <row r="798" spans="29:30" x14ac:dyDescent="0.25">
      <c r="AC798" s="59">
        <v>39850000</v>
      </c>
      <c r="AD798" s="60">
        <f t="shared" si="55"/>
        <v>24693.75</v>
      </c>
    </row>
    <row r="799" spans="29:30" x14ac:dyDescent="0.25">
      <c r="AC799" s="59">
        <v>39900000</v>
      </c>
      <c r="AD799" s="60">
        <f t="shared" si="55"/>
        <v>24712.5</v>
      </c>
    </row>
    <row r="800" spans="29:30" x14ac:dyDescent="0.25">
      <c r="AC800" s="59">
        <v>39950000</v>
      </c>
      <c r="AD800" s="60">
        <f t="shared" si="55"/>
        <v>24731.25</v>
      </c>
    </row>
    <row r="801" spans="29:30" x14ac:dyDescent="0.25">
      <c r="AC801" s="59">
        <v>40000000</v>
      </c>
      <c r="AD801" s="60">
        <f t="shared" si="55"/>
        <v>24750</v>
      </c>
    </row>
    <row r="802" spans="29:30" x14ac:dyDescent="0.25">
      <c r="AC802" s="59">
        <v>40050000</v>
      </c>
      <c r="AD802" s="60">
        <f t="shared" si="55"/>
        <v>24768.75</v>
      </c>
    </row>
    <row r="803" spans="29:30" x14ac:dyDescent="0.25">
      <c r="AC803" s="59">
        <v>40100000</v>
      </c>
      <c r="AD803" s="60">
        <f t="shared" si="55"/>
        <v>24787.5</v>
      </c>
    </row>
    <row r="804" spans="29:30" x14ac:dyDescent="0.25">
      <c r="AC804" s="59">
        <v>40150000</v>
      </c>
      <c r="AD804" s="60">
        <f t="shared" si="55"/>
        <v>24806.25</v>
      </c>
    </row>
    <row r="805" spans="29:30" x14ac:dyDescent="0.25">
      <c r="AC805" s="59">
        <v>40200000</v>
      </c>
      <c r="AD805" s="60">
        <f t="shared" si="55"/>
        <v>24825</v>
      </c>
    </row>
    <row r="806" spans="29:30" x14ac:dyDescent="0.25">
      <c r="AC806" s="59">
        <v>40250000</v>
      </c>
      <c r="AD806" s="60">
        <f t="shared" si="55"/>
        <v>24843.75</v>
      </c>
    </row>
    <row r="807" spans="29:30" x14ac:dyDescent="0.25">
      <c r="AC807" s="59">
        <v>40300000</v>
      </c>
      <c r="AD807" s="60">
        <f t="shared" si="55"/>
        <v>24862.5</v>
      </c>
    </row>
    <row r="808" spans="29:30" x14ac:dyDescent="0.25">
      <c r="AC808" s="59">
        <v>40350000</v>
      </c>
      <c r="AD808" s="60">
        <f t="shared" si="55"/>
        <v>24881.25</v>
      </c>
    </row>
    <row r="809" spans="29:30" x14ac:dyDescent="0.25">
      <c r="AC809" s="59">
        <v>40400000</v>
      </c>
      <c r="AD809" s="60">
        <f t="shared" si="55"/>
        <v>24900</v>
      </c>
    </row>
    <row r="810" spans="29:30" x14ac:dyDescent="0.25">
      <c r="AC810" s="59">
        <v>40450000</v>
      </c>
      <c r="AD810" s="60">
        <f t="shared" si="55"/>
        <v>24918.75</v>
      </c>
    </row>
    <row r="811" spans="29:30" x14ac:dyDescent="0.25">
      <c r="AC811" s="59">
        <v>40500000</v>
      </c>
      <c r="AD811" s="60">
        <f t="shared" si="55"/>
        <v>24937.5</v>
      </c>
    </row>
    <row r="812" spans="29:30" x14ac:dyDescent="0.25">
      <c r="AC812" s="59">
        <v>40550000</v>
      </c>
      <c r="AD812" s="60">
        <f t="shared" si="55"/>
        <v>24956.25</v>
      </c>
    </row>
    <row r="813" spans="29:30" x14ac:dyDescent="0.25">
      <c r="AC813" s="59">
        <v>40600000</v>
      </c>
      <c r="AD813" s="60">
        <f t="shared" si="55"/>
        <v>24975</v>
      </c>
    </row>
    <row r="814" spans="29:30" x14ac:dyDescent="0.25">
      <c r="AC814" s="59">
        <v>40650000</v>
      </c>
      <c r="AD814" s="60">
        <f t="shared" si="55"/>
        <v>24993.75</v>
      </c>
    </row>
    <row r="815" spans="29:30" x14ac:dyDescent="0.25">
      <c r="AC815" s="59">
        <v>40700000</v>
      </c>
      <c r="AD815" s="60">
        <f t="shared" si="55"/>
        <v>25012.5</v>
      </c>
    </row>
    <row r="816" spans="29:30" x14ac:dyDescent="0.25">
      <c r="AC816" s="59">
        <v>40750000</v>
      </c>
      <c r="AD816" s="60">
        <f t="shared" si="55"/>
        <v>25031.25</v>
      </c>
    </row>
    <row r="817" spans="29:30" x14ac:dyDescent="0.25">
      <c r="AC817" s="59">
        <v>40800000</v>
      </c>
      <c r="AD817" s="60">
        <f t="shared" si="55"/>
        <v>25050</v>
      </c>
    </row>
    <row r="818" spans="29:30" x14ac:dyDescent="0.25">
      <c r="AC818" s="59">
        <v>40850000</v>
      </c>
      <c r="AD818" s="60">
        <f t="shared" si="55"/>
        <v>25068.75</v>
      </c>
    </row>
    <row r="819" spans="29:30" x14ac:dyDescent="0.25">
      <c r="AC819" s="59">
        <v>40900000</v>
      </c>
      <c r="AD819" s="60">
        <f t="shared" si="55"/>
        <v>25087.5</v>
      </c>
    </row>
    <row r="820" spans="29:30" x14ac:dyDescent="0.25">
      <c r="AC820" s="59">
        <v>40950000</v>
      </c>
      <c r="AD820" s="60">
        <f t="shared" si="55"/>
        <v>25106.25</v>
      </c>
    </row>
    <row r="821" spans="29:30" x14ac:dyDescent="0.25">
      <c r="AC821" s="59">
        <v>41000000</v>
      </c>
      <c r="AD821" s="60">
        <f t="shared" si="55"/>
        <v>25125</v>
      </c>
    </row>
    <row r="822" spans="29:30" x14ac:dyDescent="0.25">
      <c r="AC822" s="59">
        <v>41050000</v>
      </c>
      <c r="AD822" s="60">
        <f t="shared" si="55"/>
        <v>25143.75</v>
      </c>
    </row>
    <row r="823" spans="29:30" x14ac:dyDescent="0.25">
      <c r="AC823" s="59">
        <v>41100000</v>
      </c>
      <c r="AD823" s="60">
        <f t="shared" si="55"/>
        <v>25162.5</v>
      </c>
    </row>
    <row r="824" spans="29:30" x14ac:dyDescent="0.25">
      <c r="AC824" s="59">
        <v>41150000</v>
      </c>
      <c r="AD824" s="60">
        <f t="shared" si="55"/>
        <v>25181.25</v>
      </c>
    </row>
    <row r="825" spans="29:30" x14ac:dyDescent="0.25">
      <c r="AC825" s="59">
        <v>41200000</v>
      </c>
      <c r="AD825" s="60">
        <f t="shared" si="55"/>
        <v>25200</v>
      </c>
    </row>
    <row r="826" spans="29:30" x14ac:dyDescent="0.25">
      <c r="AC826" s="59">
        <v>41250000</v>
      </c>
      <c r="AD826" s="60">
        <f t="shared" si="55"/>
        <v>25218.75</v>
      </c>
    </row>
    <row r="827" spans="29:30" x14ac:dyDescent="0.25">
      <c r="AC827" s="59">
        <v>41300000</v>
      </c>
      <c r="AD827" s="60">
        <f t="shared" si="55"/>
        <v>25237.5</v>
      </c>
    </row>
    <row r="828" spans="29:30" x14ac:dyDescent="0.25">
      <c r="AC828" s="59">
        <v>41350000</v>
      </c>
      <c r="AD828" s="60">
        <f t="shared" si="55"/>
        <v>25256.25</v>
      </c>
    </row>
    <row r="829" spans="29:30" x14ac:dyDescent="0.25">
      <c r="AC829" s="59">
        <v>41400000</v>
      </c>
      <c r="AD829" s="60">
        <f t="shared" si="55"/>
        <v>25275</v>
      </c>
    </row>
    <row r="830" spans="29:30" x14ac:dyDescent="0.25">
      <c r="AC830" s="59">
        <v>41450000</v>
      </c>
      <c r="AD830" s="60">
        <f t="shared" si="55"/>
        <v>25293.75</v>
      </c>
    </row>
    <row r="831" spans="29:30" x14ac:dyDescent="0.25">
      <c r="AC831" s="59">
        <v>41500000</v>
      </c>
      <c r="AD831" s="60">
        <f t="shared" si="55"/>
        <v>25312.5</v>
      </c>
    </row>
    <row r="832" spans="29:30" x14ac:dyDescent="0.25">
      <c r="AC832" s="59">
        <v>41550000</v>
      </c>
      <c r="AD832" s="60">
        <f t="shared" si="55"/>
        <v>25331.25</v>
      </c>
    </row>
    <row r="833" spans="29:30" x14ac:dyDescent="0.25">
      <c r="AC833" s="59">
        <v>41600000</v>
      </c>
      <c r="AD833" s="60">
        <f t="shared" si="55"/>
        <v>25350</v>
      </c>
    </row>
    <row r="834" spans="29:30" x14ac:dyDescent="0.25">
      <c r="AC834" s="59">
        <v>41650000</v>
      </c>
      <c r="AD834" s="60">
        <f t="shared" si="55"/>
        <v>25368.75</v>
      </c>
    </row>
    <row r="835" spans="29:30" x14ac:dyDescent="0.25">
      <c r="AC835" s="59">
        <v>41700000</v>
      </c>
      <c r="AD835" s="60">
        <f t="shared" si="55"/>
        <v>25387.5</v>
      </c>
    </row>
    <row r="836" spans="29:30" x14ac:dyDescent="0.25">
      <c r="AC836" s="59">
        <v>41750000</v>
      </c>
      <c r="AD836" s="60">
        <f t="shared" si="55"/>
        <v>25406.25</v>
      </c>
    </row>
    <row r="837" spans="29:30" x14ac:dyDescent="0.25">
      <c r="AC837" s="59">
        <v>41800000</v>
      </c>
      <c r="AD837" s="60">
        <f t="shared" si="55"/>
        <v>25425</v>
      </c>
    </row>
    <row r="838" spans="29:30" x14ac:dyDescent="0.25">
      <c r="AC838" s="59">
        <v>41850000</v>
      </c>
      <c r="AD838" s="60">
        <f t="shared" si="55"/>
        <v>25443.75</v>
      </c>
    </row>
    <row r="839" spans="29:30" x14ac:dyDescent="0.25">
      <c r="AC839" s="59">
        <v>41900000</v>
      </c>
      <c r="AD839" s="60">
        <f t="shared" si="55"/>
        <v>25462.5</v>
      </c>
    </row>
    <row r="840" spans="29:30" x14ac:dyDescent="0.25">
      <c r="AC840" s="59">
        <v>41950000</v>
      </c>
      <c r="AD840" s="60">
        <f t="shared" si="55"/>
        <v>25481.25</v>
      </c>
    </row>
    <row r="841" spans="29:30" x14ac:dyDescent="0.25">
      <c r="AC841" s="59">
        <v>42000000</v>
      </c>
      <c r="AD841" s="60">
        <f t="shared" si="55"/>
        <v>25500</v>
      </c>
    </row>
    <row r="842" spans="29:30" x14ac:dyDescent="0.25">
      <c r="AC842" s="59">
        <v>42050000</v>
      </c>
      <c r="AD842" s="60">
        <f t="shared" si="55"/>
        <v>25518.75</v>
      </c>
    </row>
    <row r="843" spans="29:30" x14ac:dyDescent="0.25">
      <c r="AC843" s="59">
        <v>42100000</v>
      </c>
      <c r="AD843" s="60">
        <f t="shared" ref="AD843:AD906" si="56">(90000+(AC843-10000000)*0.25%)*15%</f>
        <v>25537.5</v>
      </c>
    </row>
    <row r="844" spans="29:30" x14ac:dyDescent="0.25">
      <c r="AC844" s="59">
        <v>42150000</v>
      </c>
      <c r="AD844" s="60">
        <f t="shared" si="56"/>
        <v>25556.25</v>
      </c>
    </row>
    <row r="845" spans="29:30" x14ac:dyDescent="0.25">
      <c r="AC845" s="59">
        <v>42200000</v>
      </c>
      <c r="AD845" s="60">
        <f t="shared" si="56"/>
        <v>25575</v>
      </c>
    </row>
    <row r="846" spans="29:30" x14ac:dyDescent="0.25">
      <c r="AC846" s="59">
        <v>42250000</v>
      </c>
      <c r="AD846" s="60">
        <f t="shared" si="56"/>
        <v>25593.75</v>
      </c>
    </row>
    <row r="847" spans="29:30" x14ac:dyDescent="0.25">
      <c r="AC847" s="59">
        <v>42300000</v>
      </c>
      <c r="AD847" s="60">
        <f t="shared" si="56"/>
        <v>25612.5</v>
      </c>
    </row>
    <row r="848" spans="29:30" x14ac:dyDescent="0.25">
      <c r="AC848" s="59">
        <v>42350000</v>
      </c>
      <c r="AD848" s="60">
        <f t="shared" si="56"/>
        <v>25631.25</v>
      </c>
    </row>
    <row r="849" spans="29:30" x14ac:dyDescent="0.25">
      <c r="AC849" s="59">
        <v>42400000</v>
      </c>
      <c r="AD849" s="60">
        <f t="shared" si="56"/>
        <v>25650</v>
      </c>
    </row>
    <row r="850" spans="29:30" x14ac:dyDescent="0.25">
      <c r="AC850" s="59">
        <v>42450000</v>
      </c>
      <c r="AD850" s="60">
        <f t="shared" si="56"/>
        <v>25668.75</v>
      </c>
    </row>
    <row r="851" spans="29:30" x14ac:dyDescent="0.25">
      <c r="AC851" s="59">
        <v>42500000</v>
      </c>
      <c r="AD851" s="60">
        <f t="shared" si="56"/>
        <v>25687.5</v>
      </c>
    </row>
    <row r="852" spans="29:30" x14ac:dyDescent="0.25">
      <c r="AC852" s="59">
        <v>42550000</v>
      </c>
      <c r="AD852" s="60">
        <f t="shared" si="56"/>
        <v>25706.25</v>
      </c>
    </row>
    <row r="853" spans="29:30" x14ac:dyDescent="0.25">
      <c r="AC853" s="59">
        <v>42600000</v>
      </c>
      <c r="AD853" s="60">
        <f t="shared" si="56"/>
        <v>25725</v>
      </c>
    </row>
    <row r="854" spans="29:30" x14ac:dyDescent="0.25">
      <c r="AC854" s="59">
        <v>42650000</v>
      </c>
      <c r="AD854" s="60">
        <f t="shared" si="56"/>
        <v>25743.75</v>
      </c>
    </row>
    <row r="855" spans="29:30" x14ac:dyDescent="0.25">
      <c r="AC855" s="59">
        <v>42700000</v>
      </c>
      <c r="AD855" s="60">
        <f t="shared" si="56"/>
        <v>25762.5</v>
      </c>
    </row>
    <row r="856" spans="29:30" x14ac:dyDescent="0.25">
      <c r="AC856" s="59">
        <v>42750000</v>
      </c>
      <c r="AD856" s="60">
        <f t="shared" si="56"/>
        <v>25781.25</v>
      </c>
    </row>
    <row r="857" spans="29:30" x14ac:dyDescent="0.25">
      <c r="AC857" s="59">
        <v>42800000</v>
      </c>
      <c r="AD857" s="60">
        <f t="shared" si="56"/>
        <v>25800</v>
      </c>
    </row>
    <row r="858" spans="29:30" x14ac:dyDescent="0.25">
      <c r="AC858" s="59">
        <v>42850000</v>
      </c>
      <c r="AD858" s="60">
        <f t="shared" si="56"/>
        <v>25818.75</v>
      </c>
    </row>
    <row r="859" spans="29:30" x14ac:dyDescent="0.25">
      <c r="AC859" s="59">
        <v>42900000</v>
      </c>
      <c r="AD859" s="60">
        <f t="shared" si="56"/>
        <v>25837.5</v>
      </c>
    </row>
    <row r="860" spans="29:30" x14ac:dyDescent="0.25">
      <c r="AC860" s="59">
        <v>42950000</v>
      </c>
      <c r="AD860" s="60">
        <f t="shared" si="56"/>
        <v>25856.25</v>
      </c>
    </row>
    <row r="861" spans="29:30" x14ac:dyDescent="0.25">
      <c r="AC861" s="59">
        <v>43000000</v>
      </c>
      <c r="AD861" s="60">
        <f t="shared" si="56"/>
        <v>25875</v>
      </c>
    </row>
    <row r="862" spans="29:30" x14ac:dyDescent="0.25">
      <c r="AC862" s="59">
        <v>43050000</v>
      </c>
      <c r="AD862" s="60">
        <f t="shared" si="56"/>
        <v>25893.75</v>
      </c>
    </row>
    <row r="863" spans="29:30" x14ac:dyDescent="0.25">
      <c r="AC863" s="59">
        <v>43100000</v>
      </c>
      <c r="AD863" s="60">
        <f t="shared" si="56"/>
        <v>25912.5</v>
      </c>
    </row>
    <row r="864" spans="29:30" x14ac:dyDescent="0.25">
      <c r="AC864" s="59">
        <v>43150000</v>
      </c>
      <c r="AD864" s="60">
        <f t="shared" si="56"/>
        <v>25931.25</v>
      </c>
    </row>
    <row r="865" spans="29:30" x14ac:dyDescent="0.25">
      <c r="AC865" s="59">
        <v>43200000</v>
      </c>
      <c r="AD865" s="60">
        <f t="shared" si="56"/>
        <v>25950</v>
      </c>
    </row>
    <row r="866" spans="29:30" x14ac:dyDescent="0.25">
      <c r="AC866" s="59">
        <v>43250000</v>
      </c>
      <c r="AD866" s="60">
        <f t="shared" si="56"/>
        <v>25968.75</v>
      </c>
    </row>
    <row r="867" spans="29:30" x14ac:dyDescent="0.25">
      <c r="AC867" s="59">
        <v>43300000</v>
      </c>
      <c r="AD867" s="60">
        <f t="shared" si="56"/>
        <v>25987.5</v>
      </c>
    </row>
    <row r="868" spans="29:30" x14ac:dyDescent="0.25">
      <c r="AC868" s="59">
        <v>43350000</v>
      </c>
      <c r="AD868" s="60">
        <f t="shared" si="56"/>
        <v>26006.25</v>
      </c>
    </row>
    <row r="869" spans="29:30" x14ac:dyDescent="0.25">
      <c r="AC869" s="59">
        <v>43400000</v>
      </c>
      <c r="AD869" s="60">
        <f t="shared" si="56"/>
        <v>26025</v>
      </c>
    </row>
    <row r="870" spans="29:30" x14ac:dyDescent="0.25">
      <c r="AC870" s="59">
        <v>43450000</v>
      </c>
      <c r="AD870" s="60">
        <f t="shared" si="56"/>
        <v>26043.75</v>
      </c>
    </row>
    <row r="871" spans="29:30" x14ac:dyDescent="0.25">
      <c r="AC871" s="59">
        <v>43500000</v>
      </c>
      <c r="AD871" s="60">
        <f t="shared" si="56"/>
        <v>26062.5</v>
      </c>
    </row>
    <row r="872" spans="29:30" x14ac:dyDescent="0.25">
      <c r="AC872" s="59">
        <v>43550000</v>
      </c>
      <c r="AD872" s="60">
        <f t="shared" si="56"/>
        <v>26081.25</v>
      </c>
    </row>
    <row r="873" spans="29:30" x14ac:dyDescent="0.25">
      <c r="AC873" s="59">
        <v>43600000</v>
      </c>
      <c r="AD873" s="60">
        <f t="shared" si="56"/>
        <v>26100</v>
      </c>
    </row>
    <row r="874" spans="29:30" x14ac:dyDescent="0.25">
      <c r="AC874" s="59">
        <v>43650000</v>
      </c>
      <c r="AD874" s="60">
        <f t="shared" si="56"/>
        <v>26118.75</v>
      </c>
    </row>
    <row r="875" spans="29:30" x14ac:dyDescent="0.25">
      <c r="AC875" s="59">
        <v>43700000</v>
      </c>
      <c r="AD875" s="60">
        <f t="shared" si="56"/>
        <v>26137.5</v>
      </c>
    </row>
    <row r="876" spans="29:30" x14ac:dyDescent="0.25">
      <c r="AC876" s="59">
        <v>43750000</v>
      </c>
      <c r="AD876" s="60">
        <f t="shared" si="56"/>
        <v>26156.25</v>
      </c>
    </row>
    <row r="877" spans="29:30" x14ac:dyDescent="0.25">
      <c r="AC877" s="59">
        <v>43800000</v>
      </c>
      <c r="AD877" s="60">
        <f t="shared" si="56"/>
        <v>26175</v>
      </c>
    </row>
    <row r="878" spans="29:30" x14ac:dyDescent="0.25">
      <c r="AC878" s="59">
        <v>43850000</v>
      </c>
      <c r="AD878" s="60">
        <f t="shared" si="56"/>
        <v>26193.75</v>
      </c>
    </row>
    <row r="879" spans="29:30" x14ac:dyDescent="0.25">
      <c r="AC879" s="59">
        <v>43900000</v>
      </c>
      <c r="AD879" s="60">
        <f t="shared" si="56"/>
        <v>26212.5</v>
      </c>
    </row>
    <row r="880" spans="29:30" x14ac:dyDescent="0.25">
      <c r="AC880" s="59">
        <v>43950000</v>
      </c>
      <c r="AD880" s="60">
        <f t="shared" si="56"/>
        <v>26231.25</v>
      </c>
    </row>
    <row r="881" spans="29:30" x14ac:dyDescent="0.25">
      <c r="AC881" s="59">
        <v>44000000</v>
      </c>
      <c r="AD881" s="60">
        <f t="shared" si="56"/>
        <v>26250</v>
      </c>
    </row>
    <row r="882" spans="29:30" x14ac:dyDescent="0.25">
      <c r="AC882" s="59">
        <v>44050000</v>
      </c>
      <c r="AD882" s="60">
        <f t="shared" si="56"/>
        <v>26268.75</v>
      </c>
    </row>
    <row r="883" spans="29:30" x14ac:dyDescent="0.25">
      <c r="AC883" s="59">
        <v>44100000</v>
      </c>
      <c r="AD883" s="60">
        <f t="shared" si="56"/>
        <v>26287.5</v>
      </c>
    </row>
    <row r="884" spans="29:30" x14ac:dyDescent="0.25">
      <c r="AC884" s="59">
        <v>44150000</v>
      </c>
      <c r="AD884" s="60">
        <f t="shared" si="56"/>
        <v>26306.25</v>
      </c>
    </row>
    <row r="885" spans="29:30" x14ac:dyDescent="0.25">
      <c r="AC885" s="59">
        <v>44200000</v>
      </c>
      <c r="AD885" s="60">
        <f t="shared" si="56"/>
        <v>26325</v>
      </c>
    </row>
    <row r="886" spans="29:30" x14ac:dyDescent="0.25">
      <c r="AC886" s="59">
        <v>44250000</v>
      </c>
      <c r="AD886" s="60">
        <f t="shared" si="56"/>
        <v>26343.75</v>
      </c>
    </row>
    <row r="887" spans="29:30" x14ac:dyDescent="0.25">
      <c r="AC887" s="59">
        <v>44300000</v>
      </c>
      <c r="AD887" s="60">
        <f t="shared" si="56"/>
        <v>26362.5</v>
      </c>
    </row>
    <row r="888" spans="29:30" x14ac:dyDescent="0.25">
      <c r="AC888" s="59">
        <v>44350000</v>
      </c>
      <c r="AD888" s="60">
        <f t="shared" si="56"/>
        <v>26381.25</v>
      </c>
    </row>
    <row r="889" spans="29:30" x14ac:dyDescent="0.25">
      <c r="AC889" s="59">
        <v>44400000</v>
      </c>
      <c r="AD889" s="60">
        <f t="shared" si="56"/>
        <v>26400</v>
      </c>
    </row>
    <row r="890" spans="29:30" x14ac:dyDescent="0.25">
      <c r="AC890" s="59">
        <v>44450000</v>
      </c>
      <c r="AD890" s="60">
        <f t="shared" si="56"/>
        <v>26418.75</v>
      </c>
    </row>
    <row r="891" spans="29:30" x14ac:dyDescent="0.25">
      <c r="AC891" s="59">
        <v>44500000</v>
      </c>
      <c r="AD891" s="60">
        <f t="shared" si="56"/>
        <v>26437.5</v>
      </c>
    </row>
    <row r="892" spans="29:30" x14ac:dyDescent="0.25">
      <c r="AC892" s="59">
        <v>44550000</v>
      </c>
      <c r="AD892" s="60">
        <f t="shared" si="56"/>
        <v>26456.25</v>
      </c>
    </row>
    <row r="893" spans="29:30" x14ac:dyDescent="0.25">
      <c r="AC893" s="59">
        <v>44600000</v>
      </c>
      <c r="AD893" s="60">
        <f t="shared" si="56"/>
        <v>26475</v>
      </c>
    </row>
    <row r="894" spans="29:30" x14ac:dyDescent="0.25">
      <c r="AC894" s="59">
        <v>44650000</v>
      </c>
      <c r="AD894" s="60">
        <f t="shared" si="56"/>
        <v>26493.75</v>
      </c>
    </row>
    <row r="895" spans="29:30" x14ac:dyDescent="0.25">
      <c r="AC895" s="59">
        <v>44700000</v>
      </c>
      <c r="AD895" s="60">
        <f t="shared" si="56"/>
        <v>26512.5</v>
      </c>
    </row>
    <row r="896" spans="29:30" x14ac:dyDescent="0.25">
      <c r="AC896" s="59">
        <v>44750000</v>
      </c>
      <c r="AD896" s="60">
        <f t="shared" si="56"/>
        <v>26531.25</v>
      </c>
    </row>
    <row r="897" spans="29:30" x14ac:dyDescent="0.25">
      <c r="AC897" s="59">
        <v>44800000</v>
      </c>
      <c r="AD897" s="60">
        <f t="shared" si="56"/>
        <v>26550</v>
      </c>
    </row>
    <row r="898" spans="29:30" x14ac:dyDescent="0.25">
      <c r="AC898" s="59">
        <v>44850000</v>
      </c>
      <c r="AD898" s="60">
        <f t="shared" si="56"/>
        <v>26568.75</v>
      </c>
    </row>
    <row r="899" spans="29:30" x14ac:dyDescent="0.25">
      <c r="AC899" s="59">
        <v>44900000</v>
      </c>
      <c r="AD899" s="60">
        <f t="shared" si="56"/>
        <v>26587.5</v>
      </c>
    </row>
    <row r="900" spans="29:30" x14ac:dyDescent="0.25">
      <c r="AC900" s="59">
        <v>44950000</v>
      </c>
      <c r="AD900" s="60">
        <f t="shared" si="56"/>
        <v>26606.25</v>
      </c>
    </row>
    <row r="901" spans="29:30" x14ac:dyDescent="0.25">
      <c r="AC901" s="59">
        <v>45000000</v>
      </c>
      <c r="AD901" s="60">
        <f t="shared" si="56"/>
        <v>26625</v>
      </c>
    </row>
    <row r="902" spans="29:30" x14ac:dyDescent="0.25">
      <c r="AC902" s="59">
        <v>45050000</v>
      </c>
      <c r="AD902" s="60">
        <f t="shared" si="56"/>
        <v>26643.75</v>
      </c>
    </row>
    <row r="903" spans="29:30" x14ac:dyDescent="0.25">
      <c r="AC903" s="59">
        <v>45100000</v>
      </c>
      <c r="AD903" s="60">
        <f t="shared" si="56"/>
        <v>26662.5</v>
      </c>
    </row>
    <row r="904" spans="29:30" x14ac:dyDescent="0.25">
      <c r="AC904" s="59">
        <v>45150000</v>
      </c>
      <c r="AD904" s="60">
        <f t="shared" si="56"/>
        <v>26681.25</v>
      </c>
    </row>
    <row r="905" spans="29:30" x14ac:dyDescent="0.25">
      <c r="AC905" s="59">
        <v>45200000</v>
      </c>
      <c r="AD905" s="60">
        <f t="shared" si="56"/>
        <v>26700</v>
      </c>
    </row>
    <row r="906" spans="29:30" x14ac:dyDescent="0.25">
      <c r="AC906" s="59">
        <v>45250000</v>
      </c>
      <c r="AD906" s="60">
        <f t="shared" si="56"/>
        <v>26718.75</v>
      </c>
    </row>
    <row r="907" spans="29:30" x14ac:dyDescent="0.25">
      <c r="AC907" s="59">
        <v>45300000</v>
      </c>
      <c r="AD907" s="60">
        <f t="shared" ref="AD907:AD970" si="57">(90000+(AC907-10000000)*0.25%)*15%</f>
        <v>26737.5</v>
      </c>
    </row>
    <row r="908" spans="29:30" x14ac:dyDescent="0.25">
      <c r="AC908" s="59">
        <v>45350000</v>
      </c>
      <c r="AD908" s="60">
        <f t="shared" si="57"/>
        <v>26756.25</v>
      </c>
    </row>
    <row r="909" spans="29:30" x14ac:dyDescent="0.25">
      <c r="AC909" s="59">
        <v>45400000</v>
      </c>
      <c r="AD909" s="60">
        <f t="shared" si="57"/>
        <v>26775</v>
      </c>
    </row>
    <row r="910" spans="29:30" x14ac:dyDescent="0.25">
      <c r="AC910" s="59">
        <v>45450000</v>
      </c>
      <c r="AD910" s="60">
        <f t="shared" si="57"/>
        <v>26793.75</v>
      </c>
    </row>
    <row r="911" spans="29:30" x14ac:dyDescent="0.25">
      <c r="AC911" s="59">
        <v>45500000</v>
      </c>
      <c r="AD911" s="60">
        <f t="shared" si="57"/>
        <v>26812.5</v>
      </c>
    </row>
    <row r="912" spans="29:30" x14ac:dyDescent="0.25">
      <c r="AC912" s="59">
        <v>45550000</v>
      </c>
      <c r="AD912" s="60">
        <f t="shared" si="57"/>
        <v>26831.25</v>
      </c>
    </row>
    <row r="913" spans="29:30" x14ac:dyDescent="0.25">
      <c r="AC913" s="59">
        <v>45600000</v>
      </c>
      <c r="AD913" s="60">
        <f t="shared" si="57"/>
        <v>26850</v>
      </c>
    </row>
    <row r="914" spans="29:30" x14ac:dyDescent="0.25">
      <c r="AC914" s="59">
        <v>45650000</v>
      </c>
      <c r="AD914" s="60">
        <f t="shared" si="57"/>
        <v>26868.75</v>
      </c>
    </row>
    <row r="915" spans="29:30" x14ac:dyDescent="0.25">
      <c r="AC915" s="59">
        <v>45700000</v>
      </c>
      <c r="AD915" s="60">
        <f t="shared" si="57"/>
        <v>26887.5</v>
      </c>
    </row>
    <row r="916" spans="29:30" x14ac:dyDescent="0.25">
      <c r="AC916" s="59">
        <v>45750000</v>
      </c>
      <c r="AD916" s="60">
        <f t="shared" si="57"/>
        <v>26906.25</v>
      </c>
    </row>
    <row r="917" spans="29:30" x14ac:dyDescent="0.25">
      <c r="AC917" s="59">
        <v>45800000</v>
      </c>
      <c r="AD917" s="60">
        <f t="shared" si="57"/>
        <v>26925</v>
      </c>
    </row>
    <row r="918" spans="29:30" x14ac:dyDescent="0.25">
      <c r="AC918" s="59">
        <v>45850000</v>
      </c>
      <c r="AD918" s="60">
        <f t="shared" si="57"/>
        <v>26943.75</v>
      </c>
    </row>
    <row r="919" spans="29:30" x14ac:dyDescent="0.25">
      <c r="AC919" s="59">
        <v>45900000</v>
      </c>
      <c r="AD919" s="60">
        <f t="shared" si="57"/>
        <v>26962.5</v>
      </c>
    </row>
    <row r="920" spans="29:30" x14ac:dyDescent="0.25">
      <c r="AC920" s="59">
        <v>45950000</v>
      </c>
      <c r="AD920" s="60">
        <f t="shared" si="57"/>
        <v>26981.25</v>
      </c>
    </row>
    <row r="921" spans="29:30" x14ac:dyDescent="0.25">
      <c r="AC921" s="59">
        <v>46000000</v>
      </c>
      <c r="AD921" s="60">
        <f t="shared" si="57"/>
        <v>27000</v>
      </c>
    </row>
    <row r="922" spans="29:30" x14ac:dyDescent="0.25">
      <c r="AC922" s="59">
        <v>46050000</v>
      </c>
      <c r="AD922" s="60">
        <f t="shared" si="57"/>
        <v>27018.75</v>
      </c>
    </row>
    <row r="923" spans="29:30" x14ac:dyDescent="0.25">
      <c r="AC923" s="59">
        <v>46100000</v>
      </c>
      <c r="AD923" s="60">
        <f t="shared" si="57"/>
        <v>27037.5</v>
      </c>
    </row>
    <row r="924" spans="29:30" x14ac:dyDescent="0.25">
      <c r="AC924" s="59">
        <v>46150000</v>
      </c>
      <c r="AD924" s="60">
        <f t="shared" si="57"/>
        <v>27056.25</v>
      </c>
    </row>
    <row r="925" spans="29:30" x14ac:dyDescent="0.25">
      <c r="AC925" s="59">
        <v>46200000</v>
      </c>
      <c r="AD925" s="60">
        <f t="shared" si="57"/>
        <v>27075</v>
      </c>
    </row>
    <row r="926" spans="29:30" x14ac:dyDescent="0.25">
      <c r="AC926" s="59">
        <v>46250000</v>
      </c>
      <c r="AD926" s="60">
        <f t="shared" si="57"/>
        <v>27093.75</v>
      </c>
    </row>
    <row r="927" spans="29:30" x14ac:dyDescent="0.25">
      <c r="AC927" s="59">
        <v>46300000</v>
      </c>
      <c r="AD927" s="60">
        <f t="shared" si="57"/>
        <v>27112.5</v>
      </c>
    </row>
    <row r="928" spans="29:30" x14ac:dyDescent="0.25">
      <c r="AC928" s="59">
        <v>46350000</v>
      </c>
      <c r="AD928" s="60">
        <f t="shared" si="57"/>
        <v>27131.25</v>
      </c>
    </row>
    <row r="929" spans="29:30" x14ac:dyDescent="0.25">
      <c r="AC929" s="59">
        <v>46400000</v>
      </c>
      <c r="AD929" s="60">
        <f t="shared" si="57"/>
        <v>27150</v>
      </c>
    </row>
    <row r="930" spans="29:30" x14ac:dyDescent="0.25">
      <c r="AC930" s="59">
        <v>46450000</v>
      </c>
      <c r="AD930" s="60">
        <f t="shared" si="57"/>
        <v>27168.75</v>
      </c>
    </row>
    <row r="931" spans="29:30" x14ac:dyDescent="0.25">
      <c r="AC931" s="59">
        <v>46500000</v>
      </c>
      <c r="AD931" s="60">
        <f t="shared" si="57"/>
        <v>27187.5</v>
      </c>
    </row>
    <row r="932" spans="29:30" x14ac:dyDescent="0.25">
      <c r="AC932" s="59">
        <v>46550000</v>
      </c>
      <c r="AD932" s="60">
        <f t="shared" si="57"/>
        <v>27206.25</v>
      </c>
    </row>
    <row r="933" spans="29:30" x14ac:dyDescent="0.25">
      <c r="AC933" s="59">
        <v>46600000</v>
      </c>
      <c r="AD933" s="60">
        <f t="shared" si="57"/>
        <v>27225</v>
      </c>
    </row>
    <row r="934" spans="29:30" x14ac:dyDescent="0.25">
      <c r="AC934" s="59">
        <v>46650000</v>
      </c>
      <c r="AD934" s="60">
        <f t="shared" si="57"/>
        <v>27243.75</v>
      </c>
    </row>
    <row r="935" spans="29:30" x14ac:dyDescent="0.25">
      <c r="AC935" s="59">
        <v>46700000</v>
      </c>
      <c r="AD935" s="60">
        <f t="shared" si="57"/>
        <v>27262.5</v>
      </c>
    </row>
    <row r="936" spans="29:30" x14ac:dyDescent="0.25">
      <c r="AC936" s="59">
        <v>46750000</v>
      </c>
      <c r="AD936" s="60">
        <f t="shared" si="57"/>
        <v>27281.25</v>
      </c>
    </row>
    <row r="937" spans="29:30" x14ac:dyDescent="0.25">
      <c r="AC937" s="59">
        <v>46800000</v>
      </c>
      <c r="AD937" s="60">
        <f t="shared" si="57"/>
        <v>27300</v>
      </c>
    </row>
    <row r="938" spans="29:30" x14ac:dyDescent="0.25">
      <c r="AC938" s="59">
        <v>46850000</v>
      </c>
      <c r="AD938" s="60">
        <f t="shared" si="57"/>
        <v>27318.75</v>
      </c>
    </row>
    <row r="939" spans="29:30" x14ac:dyDescent="0.25">
      <c r="AC939" s="59">
        <v>46900000</v>
      </c>
      <c r="AD939" s="60">
        <f t="shared" si="57"/>
        <v>27337.5</v>
      </c>
    </row>
    <row r="940" spans="29:30" x14ac:dyDescent="0.25">
      <c r="AC940" s="59">
        <v>46950000</v>
      </c>
      <c r="AD940" s="60">
        <f t="shared" si="57"/>
        <v>27356.25</v>
      </c>
    </row>
    <row r="941" spans="29:30" x14ac:dyDescent="0.25">
      <c r="AC941" s="59">
        <v>47000000</v>
      </c>
      <c r="AD941" s="60">
        <f t="shared" si="57"/>
        <v>27375</v>
      </c>
    </row>
    <row r="942" spans="29:30" x14ac:dyDescent="0.25">
      <c r="AC942" s="59">
        <v>47050000</v>
      </c>
      <c r="AD942" s="60">
        <f t="shared" si="57"/>
        <v>27393.75</v>
      </c>
    </row>
    <row r="943" spans="29:30" x14ac:dyDescent="0.25">
      <c r="AC943" s="59">
        <v>47100000</v>
      </c>
      <c r="AD943" s="60">
        <f t="shared" si="57"/>
        <v>27412.5</v>
      </c>
    </row>
    <row r="944" spans="29:30" x14ac:dyDescent="0.25">
      <c r="AC944" s="59">
        <v>47150000</v>
      </c>
      <c r="AD944" s="60">
        <f t="shared" si="57"/>
        <v>27431.25</v>
      </c>
    </row>
    <row r="945" spans="29:30" x14ac:dyDescent="0.25">
      <c r="AC945" s="59">
        <v>47200000</v>
      </c>
      <c r="AD945" s="60">
        <f t="shared" si="57"/>
        <v>27450</v>
      </c>
    </row>
    <row r="946" spans="29:30" x14ac:dyDescent="0.25">
      <c r="AC946" s="59">
        <v>47250000</v>
      </c>
      <c r="AD946" s="60">
        <f t="shared" si="57"/>
        <v>27468.75</v>
      </c>
    </row>
    <row r="947" spans="29:30" x14ac:dyDescent="0.25">
      <c r="AC947" s="59">
        <v>47300000</v>
      </c>
      <c r="AD947" s="60">
        <f t="shared" si="57"/>
        <v>27487.5</v>
      </c>
    </row>
    <row r="948" spans="29:30" x14ac:dyDescent="0.25">
      <c r="AC948" s="59">
        <v>47350000</v>
      </c>
      <c r="AD948" s="60">
        <f t="shared" si="57"/>
        <v>27506.25</v>
      </c>
    </row>
    <row r="949" spans="29:30" x14ac:dyDescent="0.25">
      <c r="AC949" s="59">
        <v>47400000</v>
      </c>
      <c r="AD949" s="60">
        <f t="shared" si="57"/>
        <v>27525</v>
      </c>
    </row>
    <row r="950" spans="29:30" x14ac:dyDescent="0.25">
      <c r="AC950" s="59">
        <v>47450000</v>
      </c>
      <c r="AD950" s="60">
        <f t="shared" si="57"/>
        <v>27543.75</v>
      </c>
    </row>
    <row r="951" spans="29:30" x14ac:dyDescent="0.25">
      <c r="AC951" s="59">
        <v>47500000</v>
      </c>
      <c r="AD951" s="60">
        <f t="shared" si="57"/>
        <v>27562.5</v>
      </c>
    </row>
    <row r="952" spans="29:30" x14ac:dyDescent="0.25">
      <c r="AC952" s="59">
        <v>47550000</v>
      </c>
      <c r="AD952" s="60">
        <f t="shared" si="57"/>
        <v>27581.25</v>
      </c>
    </row>
    <row r="953" spans="29:30" x14ac:dyDescent="0.25">
      <c r="AC953" s="59">
        <v>47600000</v>
      </c>
      <c r="AD953" s="60">
        <f t="shared" si="57"/>
        <v>27600</v>
      </c>
    </row>
    <row r="954" spans="29:30" x14ac:dyDescent="0.25">
      <c r="AC954" s="59">
        <v>47650000</v>
      </c>
      <c r="AD954" s="60">
        <f t="shared" si="57"/>
        <v>27618.75</v>
      </c>
    </row>
    <row r="955" spans="29:30" x14ac:dyDescent="0.25">
      <c r="AC955" s="59">
        <v>47700000</v>
      </c>
      <c r="AD955" s="60">
        <f t="shared" si="57"/>
        <v>27637.5</v>
      </c>
    </row>
    <row r="956" spans="29:30" x14ac:dyDescent="0.25">
      <c r="AC956" s="59">
        <v>47750000</v>
      </c>
      <c r="AD956" s="60">
        <f t="shared" si="57"/>
        <v>27656.25</v>
      </c>
    </row>
    <row r="957" spans="29:30" x14ac:dyDescent="0.25">
      <c r="AC957" s="59">
        <v>47800000</v>
      </c>
      <c r="AD957" s="60">
        <f t="shared" si="57"/>
        <v>27675</v>
      </c>
    </row>
    <row r="958" spans="29:30" x14ac:dyDescent="0.25">
      <c r="AC958" s="59">
        <v>47850000</v>
      </c>
      <c r="AD958" s="60">
        <f t="shared" si="57"/>
        <v>27693.75</v>
      </c>
    </row>
    <row r="959" spans="29:30" x14ac:dyDescent="0.25">
      <c r="AC959" s="59">
        <v>47900000</v>
      </c>
      <c r="AD959" s="60">
        <f t="shared" si="57"/>
        <v>27712.5</v>
      </c>
    </row>
    <row r="960" spans="29:30" x14ac:dyDescent="0.25">
      <c r="AC960" s="59">
        <v>47950000</v>
      </c>
      <c r="AD960" s="60">
        <f t="shared" si="57"/>
        <v>27731.25</v>
      </c>
    </row>
    <row r="961" spans="29:30" x14ac:dyDescent="0.25">
      <c r="AC961" s="59">
        <v>48000000</v>
      </c>
      <c r="AD961" s="60">
        <f t="shared" si="57"/>
        <v>27750</v>
      </c>
    </row>
    <row r="962" spans="29:30" x14ac:dyDescent="0.25">
      <c r="AC962" s="59">
        <v>48050000</v>
      </c>
      <c r="AD962" s="60">
        <f t="shared" si="57"/>
        <v>27768.75</v>
      </c>
    </row>
    <row r="963" spans="29:30" x14ac:dyDescent="0.25">
      <c r="AC963" s="59">
        <v>48100000</v>
      </c>
      <c r="AD963" s="60">
        <f t="shared" si="57"/>
        <v>27787.5</v>
      </c>
    </row>
    <row r="964" spans="29:30" x14ac:dyDescent="0.25">
      <c r="AC964" s="59">
        <v>48150000</v>
      </c>
      <c r="AD964" s="60">
        <f t="shared" si="57"/>
        <v>27806.25</v>
      </c>
    </row>
    <row r="965" spans="29:30" x14ac:dyDescent="0.25">
      <c r="AC965" s="59">
        <v>48200000</v>
      </c>
      <c r="AD965" s="60">
        <f t="shared" si="57"/>
        <v>27825</v>
      </c>
    </row>
    <row r="966" spans="29:30" x14ac:dyDescent="0.25">
      <c r="AC966" s="59">
        <v>48250000</v>
      </c>
      <c r="AD966" s="60">
        <f t="shared" si="57"/>
        <v>27843.75</v>
      </c>
    </row>
    <row r="967" spans="29:30" x14ac:dyDescent="0.25">
      <c r="AC967" s="59">
        <v>48300000</v>
      </c>
      <c r="AD967" s="60">
        <f t="shared" si="57"/>
        <v>27862.5</v>
      </c>
    </row>
    <row r="968" spans="29:30" x14ac:dyDescent="0.25">
      <c r="AC968" s="59">
        <v>48350000</v>
      </c>
      <c r="AD968" s="60">
        <f t="shared" si="57"/>
        <v>27881.25</v>
      </c>
    </row>
    <row r="969" spans="29:30" x14ac:dyDescent="0.25">
      <c r="AC969" s="59">
        <v>48400000</v>
      </c>
      <c r="AD969" s="60">
        <f t="shared" si="57"/>
        <v>27900</v>
      </c>
    </row>
    <row r="970" spans="29:30" x14ac:dyDescent="0.25">
      <c r="AC970" s="59">
        <v>48450000</v>
      </c>
      <c r="AD970" s="60">
        <f t="shared" si="57"/>
        <v>27918.75</v>
      </c>
    </row>
    <row r="971" spans="29:30" x14ac:dyDescent="0.25">
      <c r="AC971" s="59">
        <v>48500000</v>
      </c>
      <c r="AD971" s="60">
        <f t="shared" ref="AD971:AD1034" si="58">(90000+(AC971-10000000)*0.25%)*15%</f>
        <v>27937.5</v>
      </c>
    </row>
    <row r="972" spans="29:30" x14ac:dyDescent="0.25">
      <c r="AC972" s="59">
        <v>48550000</v>
      </c>
      <c r="AD972" s="60">
        <f t="shared" si="58"/>
        <v>27956.25</v>
      </c>
    </row>
    <row r="973" spans="29:30" x14ac:dyDescent="0.25">
      <c r="AC973" s="59">
        <v>48600000</v>
      </c>
      <c r="AD973" s="60">
        <f t="shared" si="58"/>
        <v>27975</v>
      </c>
    </row>
    <row r="974" spans="29:30" x14ac:dyDescent="0.25">
      <c r="AC974" s="59">
        <v>48650000</v>
      </c>
      <c r="AD974" s="60">
        <f t="shared" si="58"/>
        <v>27993.75</v>
      </c>
    </row>
    <row r="975" spans="29:30" x14ac:dyDescent="0.25">
      <c r="AC975" s="59">
        <v>48700000</v>
      </c>
      <c r="AD975" s="60">
        <f t="shared" si="58"/>
        <v>28012.5</v>
      </c>
    </row>
    <row r="976" spans="29:30" x14ac:dyDescent="0.25">
      <c r="AC976" s="59">
        <v>48750000</v>
      </c>
      <c r="AD976" s="60">
        <f t="shared" si="58"/>
        <v>28031.25</v>
      </c>
    </row>
    <row r="977" spans="29:30" x14ac:dyDescent="0.25">
      <c r="AC977" s="59">
        <v>48800000</v>
      </c>
      <c r="AD977" s="60">
        <f t="shared" si="58"/>
        <v>28050</v>
      </c>
    </row>
    <row r="978" spans="29:30" x14ac:dyDescent="0.25">
      <c r="AC978" s="59">
        <v>48850000</v>
      </c>
      <c r="AD978" s="60">
        <f t="shared" si="58"/>
        <v>28068.75</v>
      </c>
    </row>
    <row r="979" spans="29:30" x14ac:dyDescent="0.25">
      <c r="AC979" s="59">
        <v>48900000</v>
      </c>
      <c r="AD979" s="60">
        <f t="shared" si="58"/>
        <v>28087.5</v>
      </c>
    </row>
    <row r="980" spans="29:30" x14ac:dyDescent="0.25">
      <c r="AC980" s="59">
        <v>48950000</v>
      </c>
      <c r="AD980" s="60">
        <f t="shared" si="58"/>
        <v>28106.25</v>
      </c>
    </row>
    <row r="981" spans="29:30" x14ac:dyDescent="0.25">
      <c r="AC981" s="59">
        <v>49000000</v>
      </c>
      <c r="AD981" s="60">
        <f t="shared" si="58"/>
        <v>28125</v>
      </c>
    </row>
    <row r="982" spans="29:30" x14ac:dyDescent="0.25">
      <c r="AC982" s="59">
        <v>49050000</v>
      </c>
      <c r="AD982" s="60">
        <f t="shared" si="58"/>
        <v>28143.75</v>
      </c>
    </row>
    <row r="983" spans="29:30" x14ac:dyDescent="0.25">
      <c r="AC983" s="59">
        <v>49100000</v>
      </c>
      <c r="AD983" s="60">
        <f t="shared" si="58"/>
        <v>28162.5</v>
      </c>
    </row>
    <row r="984" spans="29:30" x14ac:dyDescent="0.25">
      <c r="AC984" s="59">
        <v>49150000</v>
      </c>
      <c r="AD984" s="60">
        <f t="shared" si="58"/>
        <v>28181.25</v>
      </c>
    </row>
    <row r="985" spans="29:30" x14ac:dyDescent="0.25">
      <c r="AC985" s="59">
        <v>49200000</v>
      </c>
      <c r="AD985" s="60">
        <f t="shared" si="58"/>
        <v>28200</v>
      </c>
    </row>
    <row r="986" spans="29:30" x14ac:dyDescent="0.25">
      <c r="AC986" s="59">
        <v>49250000</v>
      </c>
      <c r="AD986" s="60">
        <f t="shared" si="58"/>
        <v>28218.75</v>
      </c>
    </row>
    <row r="987" spans="29:30" x14ac:dyDescent="0.25">
      <c r="AC987" s="59">
        <v>49300000</v>
      </c>
      <c r="AD987" s="60">
        <f t="shared" si="58"/>
        <v>28237.5</v>
      </c>
    </row>
    <row r="988" spans="29:30" x14ac:dyDescent="0.25">
      <c r="AC988" s="59">
        <v>49350000</v>
      </c>
      <c r="AD988" s="60">
        <f t="shared" si="58"/>
        <v>28256.25</v>
      </c>
    </row>
    <row r="989" spans="29:30" x14ac:dyDescent="0.25">
      <c r="AC989" s="59">
        <v>49400000</v>
      </c>
      <c r="AD989" s="60">
        <f t="shared" si="58"/>
        <v>28275</v>
      </c>
    </row>
    <row r="990" spans="29:30" x14ac:dyDescent="0.25">
      <c r="AC990" s="59">
        <v>49450000</v>
      </c>
      <c r="AD990" s="60">
        <f t="shared" si="58"/>
        <v>28293.75</v>
      </c>
    </row>
    <row r="991" spans="29:30" x14ac:dyDescent="0.25">
      <c r="AC991" s="59">
        <v>49500000</v>
      </c>
      <c r="AD991" s="60">
        <f t="shared" si="58"/>
        <v>28312.5</v>
      </c>
    </row>
    <row r="992" spans="29:30" x14ac:dyDescent="0.25">
      <c r="AC992" s="59">
        <v>49550000</v>
      </c>
      <c r="AD992" s="60">
        <f t="shared" si="58"/>
        <v>28331.25</v>
      </c>
    </row>
    <row r="993" spans="29:30" x14ac:dyDescent="0.25">
      <c r="AC993" s="59">
        <v>49600000</v>
      </c>
      <c r="AD993" s="60">
        <f t="shared" si="58"/>
        <v>28350</v>
      </c>
    </row>
    <row r="994" spans="29:30" x14ac:dyDescent="0.25">
      <c r="AC994" s="59">
        <v>49650000</v>
      </c>
      <c r="AD994" s="60">
        <f t="shared" si="58"/>
        <v>28368.75</v>
      </c>
    </row>
    <row r="995" spans="29:30" x14ac:dyDescent="0.25">
      <c r="AC995" s="59">
        <v>49700000</v>
      </c>
      <c r="AD995" s="60">
        <f t="shared" si="58"/>
        <v>28387.5</v>
      </c>
    </row>
    <row r="996" spans="29:30" x14ac:dyDescent="0.25">
      <c r="AC996" s="59">
        <v>49750000</v>
      </c>
      <c r="AD996" s="60">
        <f t="shared" si="58"/>
        <v>28406.25</v>
      </c>
    </row>
    <row r="997" spans="29:30" x14ac:dyDescent="0.25">
      <c r="AC997" s="59">
        <v>49800000</v>
      </c>
      <c r="AD997" s="60">
        <f t="shared" si="58"/>
        <v>28425</v>
      </c>
    </row>
    <row r="998" spans="29:30" x14ac:dyDescent="0.25">
      <c r="AC998" s="59">
        <v>49850000</v>
      </c>
      <c r="AD998" s="60">
        <f t="shared" si="58"/>
        <v>28443.75</v>
      </c>
    </row>
    <row r="999" spans="29:30" x14ac:dyDescent="0.25">
      <c r="AC999" s="59">
        <v>49900000</v>
      </c>
      <c r="AD999" s="60">
        <f t="shared" si="58"/>
        <v>28462.5</v>
      </c>
    </row>
    <row r="1000" spans="29:30" x14ac:dyDescent="0.25">
      <c r="AC1000" s="59">
        <v>49950000</v>
      </c>
      <c r="AD1000" s="60">
        <f t="shared" si="58"/>
        <v>28481.25</v>
      </c>
    </row>
    <row r="1001" spans="29:30" x14ac:dyDescent="0.25">
      <c r="AC1001" s="59">
        <v>50000000</v>
      </c>
      <c r="AD1001" s="60">
        <f t="shared" si="58"/>
        <v>28500</v>
      </c>
    </row>
    <row r="1002" spans="29:30" x14ac:dyDescent="0.25">
      <c r="AC1002" s="59">
        <v>50050000</v>
      </c>
      <c r="AD1002" s="60">
        <f t="shared" si="58"/>
        <v>28518.75</v>
      </c>
    </row>
    <row r="1003" spans="29:30" x14ac:dyDescent="0.25">
      <c r="AC1003" s="59">
        <v>50100000</v>
      </c>
      <c r="AD1003" s="60">
        <f t="shared" si="58"/>
        <v>28537.5</v>
      </c>
    </row>
    <row r="1004" spans="29:30" x14ac:dyDescent="0.25">
      <c r="AC1004" s="59">
        <v>50150000</v>
      </c>
      <c r="AD1004" s="60">
        <f t="shared" si="58"/>
        <v>28556.25</v>
      </c>
    </row>
    <row r="1005" spans="29:30" x14ac:dyDescent="0.25">
      <c r="AC1005" s="59">
        <v>50200000</v>
      </c>
      <c r="AD1005" s="60">
        <f t="shared" si="58"/>
        <v>28575</v>
      </c>
    </row>
    <row r="1006" spans="29:30" x14ac:dyDescent="0.25">
      <c r="AC1006" s="59">
        <v>50250000</v>
      </c>
      <c r="AD1006" s="60">
        <f t="shared" si="58"/>
        <v>28593.75</v>
      </c>
    </row>
    <row r="1007" spans="29:30" x14ac:dyDescent="0.25">
      <c r="AC1007" s="59">
        <v>50300000</v>
      </c>
      <c r="AD1007" s="60">
        <f t="shared" si="58"/>
        <v>28612.5</v>
      </c>
    </row>
    <row r="1008" spans="29:30" x14ac:dyDescent="0.25">
      <c r="AC1008" s="59">
        <v>50350000</v>
      </c>
      <c r="AD1008" s="60">
        <f t="shared" si="58"/>
        <v>28631.25</v>
      </c>
    </row>
    <row r="1009" spans="29:30" x14ac:dyDescent="0.25">
      <c r="AC1009" s="59">
        <v>50400000</v>
      </c>
      <c r="AD1009" s="60">
        <f t="shared" si="58"/>
        <v>28650</v>
      </c>
    </row>
    <row r="1010" spans="29:30" x14ac:dyDescent="0.25">
      <c r="AC1010" s="59">
        <v>50450000</v>
      </c>
      <c r="AD1010" s="60">
        <f t="shared" si="58"/>
        <v>28668.75</v>
      </c>
    </row>
    <row r="1011" spans="29:30" x14ac:dyDescent="0.25">
      <c r="AC1011" s="59">
        <v>50500000</v>
      </c>
      <c r="AD1011" s="60">
        <f t="shared" si="58"/>
        <v>28687.5</v>
      </c>
    </row>
    <row r="1012" spans="29:30" x14ac:dyDescent="0.25">
      <c r="AC1012" s="59">
        <v>50550000</v>
      </c>
      <c r="AD1012" s="60">
        <f t="shared" si="58"/>
        <v>28706.25</v>
      </c>
    </row>
    <row r="1013" spans="29:30" x14ac:dyDescent="0.25">
      <c r="AC1013" s="59">
        <v>50600000</v>
      </c>
      <c r="AD1013" s="60">
        <f t="shared" si="58"/>
        <v>28725</v>
      </c>
    </row>
    <row r="1014" spans="29:30" x14ac:dyDescent="0.25">
      <c r="AC1014" s="59">
        <v>50650000</v>
      </c>
      <c r="AD1014" s="60">
        <f t="shared" si="58"/>
        <v>28743.75</v>
      </c>
    </row>
    <row r="1015" spans="29:30" x14ac:dyDescent="0.25">
      <c r="AC1015" s="59">
        <v>50700000</v>
      </c>
      <c r="AD1015" s="60">
        <f t="shared" si="58"/>
        <v>28762.5</v>
      </c>
    </row>
    <row r="1016" spans="29:30" x14ac:dyDescent="0.25">
      <c r="AC1016" s="59">
        <v>50750000</v>
      </c>
      <c r="AD1016" s="60">
        <f t="shared" si="58"/>
        <v>28781.25</v>
      </c>
    </row>
    <row r="1017" spans="29:30" x14ac:dyDescent="0.25">
      <c r="AC1017" s="59">
        <v>50800000</v>
      </c>
      <c r="AD1017" s="60">
        <f t="shared" si="58"/>
        <v>28800</v>
      </c>
    </row>
    <row r="1018" spans="29:30" x14ac:dyDescent="0.25">
      <c r="AC1018" s="59">
        <v>50850000</v>
      </c>
      <c r="AD1018" s="60">
        <f t="shared" si="58"/>
        <v>28818.75</v>
      </c>
    </row>
    <row r="1019" spans="29:30" x14ac:dyDescent="0.25">
      <c r="AC1019" s="59">
        <v>50900000</v>
      </c>
      <c r="AD1019" s="60">
        <f t="shared" si="58"/>
        <v>28837.5</v>
      </c>
    </row>
    <row r="1020" spans="29:30" x14ac:dyDescent="0.25">
      <c r="AC1020" s="59">
        <v>50950000</v>
      </c>
      <c r="AD1020" s="60">
        <f t="shared" si="58"/>
        <v>28856.25</v>
      </c>
    </row>
    <row r="1021" spans="29:30" x14ac:dyDescent="0.25">
      <c r="AC1021" s="59">
        <v>51000000</v>
      </c>
      <c r="AD1021" s="60">
        <f t="shared" si="58"/>
        <v>28875</v>
      </c>
    </row>
    <row r="1022" spans="29:30" x14ac:dyDescent="0.25">
      <c r="AC1022" s="59">
        <v>51050000</v>
      </c>
      <c r="AD1022" s="60">
        <f t="shared" si="58"/>
        <v>28893.75</v>
      </c>
    </row>
    <row r="1023" spans="29:30" x14ac:dyDescent="0.25">
      <c r="AC1023" s="59">
        <v>51100000</v>
      </c>
      <c r="AD1023" s="60">
        <f t="shared" si="58"/>
        <v>28912.5</v>
      </c>
    </row>
    <row r="1024" spans="29:30" x14ac:dyDescent="0.25">
      <c r="AC1024" s="59">
        <v>51150000</v>
      </c>
      <c r="AD1024" s="60">
        <f t="shared" si="58"/>
        <v>28931.25</v>
      </c>
    </row>
    <row r="1025" spans="29:30" x14ac:dyDescent="0.25">
      <c r="AC1025" s="59">
        <v>51200000</v>
      </c>
      <c r="AD1025" s="60">
        <f t="shared" si="58"/>
        <v>28950</v>
      </c>
    </row>
    <row r="1026" spans="29:30" x14ac:dyDescent="0.25">
      <c r="AC1026" s="59">
        <v>51250000</v>
      </c>
      <c r="AD1026" s="60">
        <f t="shared" si="58"/>
        <v>28968.75</v>
      </c>
    </row>
    <row r="1027" spans="29:30" x14ac:dyDescent="0.25">
      <c r="AC1027" s="59">
        <v>51300000</v>
      </c>
      <c r="AD1027" s="60">
        <f t="shared" si="58"/>
        <v>28987.5</v>
      </c>
    </row>
    <row r="1028" spans="29:30" x14ac:dyDescent="0.25">
      <c r="AC1028" s="59">
        <v>51350000</v>
      </c>
      <c r="AD1028" s="60">
        <f t="shared" si="58"/>
        <v>29006.25</v>
      </c>
    </row>
    <row r="1029" spans="29:30" x14ac:dyDescent="0.25">
      <c r="AC1029" s="59">
        <v>51400000</v>
      </c>
      <c r="AD1029" s="60">
        <f t="shared" si="58"/>
        <v>29025</v>
      </c>
    </row>
    <row r="1030" spans="29:30" x14ac:dyDescent="0.25">
      <c r="AC1030" s="59">
        <v>51450000</v>
      </c>
      <c r="AD1030" s="60">
        <f t="shared" si="58"/>
        <v>29043.75</v>
      </c>
    </row>
    <row r="1031" spans="29:30" x14ac:dyDescent="0.25">
      <c r="AC1031" s="59">
        <v>51500000</v>
      </c>
      <c r="AD1031" s="60">
        <f t="shared" si="58"/>
        <v>29062.5</v>
      </c>
    </row>
    <row r="1032" spans="29:30" x14ac:dyDescent="0.25">
      <c r="AC1032" s="59">
        <v>51550000</v>
      </c>
      <c r="AD1032" s="60">
        <f t="shared" si="58"/>
        <v>29081.25</v>
      </c>
    </row>
    <row r="1033" spans="29:30" x14ac:dyDescent="0.25">
      <c r="AC1033" s="59">
        <v>51600000</v>
      </c>
      <c r="AD1033" s="60">
        <f t="shared" si="58"/>
        <v>29100</v>
      </c>
    </row>
    <row r="1034" spans="29:30" x14ac:dyDescent="0.25">
      <c r="AC1034" s="59">
        <v>51650000</v>
      </c>
      <c r="AD1034" s="60">
        <f t="shared" si="58"/>
        <v>29118.75</v>
      </c>
    </row>
    <row r="1035" spans="29:30" x14ac:dyDescent="0.25">
      <c r="AC1035" s="59">
        <v>51700000</v>
      </c>
      <c r="AD1035" s="60">
        <f t="shared" ref="AD1035:AD1098" si="59">(90000+(AC1035-10000000)*0.25%)*15%</f>
        <v>29137.5</v>
      </c>
    </row>
    <row r="1036" spans="29:30" x14ac:dyDescent="0.25">
      <c r="AC1036" s="59">
        <v>51750000</v>
      </c>
      <c r="AD1036" s="60">
        <f t="shared" si="59"/>
        <v>29156.25</v>
      </c>
    </row>
    <row r="1037" spans="29:30" x14ac:dyDescent="0.25">
      <c r="AC1037" s="59">
        <v>51800000</v>
      </c>
      <c r="AD1037" s="60">
        <f t="shared" si="59"/>
        <v>29175</v>
      </c>
    </row>
    <row r="1038" spans="29:30" x14ac:dyDescent="0.25">
      <c r="AC1038" s="59">
        <v>51850000</v>
      </c>
      <c r="AD1038" s="60">
        <f t="shared" si="59"/>
        <v>29193.75</v>
      </c>
    </row>
    <row r="1039" spans="29:30" x14ac:dyDescent="0.25">
      <c r="AC1039" s="59">
        <v>51900000</v>
      </c>
      <c r="AD1039" s="60">
        <f t="shared" si="59"/>
        <v>29212.5</v>
      </c>
    </row>
    <row r="1040" spans="29:30" x14ac:dyDescent="0.25">
      <c r="AC1040" s="59">
        <v>51950000</v>
      </c>
      <c r="AD1040" s="60">
        <f t="shared" si="59"/>
        <v>29231.25</v>
      </c>
    </row>
    <row r="1041" spans="29:30" x14ac:dyDescent="0.25">
      <c r="AC1041" s="59">
        <v>52000000</v>
      </c>
      <c r="AD1041" s="60">
        <f t="shared" si="59"/>
        <v>29250</v>
      </c>
    </row>
    <row r="1042" spans="29:30" x14ac:dyDescent="0.25">
      <c r="AC1042" s="59">
        <v>52050000</v>
      </c>
      <c r="AD1042" s="60">
        <f t="shared" si="59"/>
        <v>29268.75</v>
      </c>
    </row>
    <row r="1043" spans="29:30" x14ac:dyDescent="0.25">
      <c r="AC1043" s="59">
        <v>52100000</v>
      </c>
      <c r="AD1043" s="60">
        <f t="shared" si="59"/>
        <v>29287.5</v>
      </c>
    </row>
    <row r="1044" spans="29:30" x14ac:dyDescent="0.25">
      <c r="AC1044" s="59">
        <v>52150000</v>
      </c>
      <c r="AD1044" s="60">
        <f t="shared" si="59"/>
        <v>29306.25</v>
      </c>
    </row>
    <row r="1045" spans="29:30" x14ac:dyDescent="0.25">
      <c r="AC1045" s="59">
        <v>52200000</v>
      </c>
      <c r="AD1045" s="60">
        <f t="shared" si="59"/>
        <v>29325</v>
      </c>
    </row>
    <row r="1046" spans="29:30" x14ac:dyDescent="0.25">
      <c r="AC1046" s="59">
        <v>52250000</v>
      </c>
      <c r="AD1046" s="60">
        <f t="shared" si="59"/>
        <v>29343.75</v>
      </c>
    </row>
    <row r="1047" spans="29:30" x14ac:dyDescent="0.25">
      <c r="AC1047" s="59">
        <v>52300000</v>
      </c>
      <c r="AD1047" s="60">
        <f t="shared" si="59"/>
        <v>29362.5</v>
      </c>
    </row>
    <row r="1048" spans="29:30" x14ac:dyDescent="0.25">
      <c r="AC1048" s="59">
        <v>52350000</v>
      </c>
      <c r="AD1048" s="60">
        <f t="shared" si="59"/>
        <v>29381.25</v>
      </c>
    </row>
    <row r="1049" spans="29:30" x14ac:dyDescent="0.25">
      <c r="AC1049" s="59">
        <v>52400000</v>
      </c>
      <c r="AD1049" s="60">
        <f t="shared" si="59"/>
        <v>29400</v>
      </c>
    </row>
    <row r="1050" spans="29:30" x14ac:dyDescent="0.25">
      <c r="AC1050" s="59">
        <v>52450000</v>
      </c>
      <c r="AD1050" s="60">
        <f t="shared" si="59"/>
        <v>29418.75</v>
      </c>
    </row>
    <row r="1051" spans="29:30" x14ac:dyDescent="0.25">
      <c r="AC1051" s="59">
        <v>52500000</v>
      </c>
      <c r="AD1051" s="60">
        <f t="shared" si="59"/>
        <v>29437.5</v>
      </c>
    </row>
    <row r="1052" spans="29:30" x14ac:dyDescent="0.25">
      <c r="AC1052" s="59">
        <v>52550000</v>
      </c>
      <c r="AD1052" s="60">
        <f t="shared" si="59"/>
        <v>29456.25</v>
      </c>
    </row>
    <row r="1053" spans="29:30" x14ac:dyDescent="0.25">
      <c r="AC1053" s="59">
        <v>52600000</v>
      </c>
      <c r="AD1053" s="60">
        <f t="shared" si="59"/>
        <v>29475</v>
      </c>
    </row>
    <row r="1054" spans="29:30" x14ac:dyDescent="0.25">
      <c r="AC1054" s="59">
        <v>52650000</v>
      </c>
      <c r="AD1054" s="60">
        <f t="shared" si="59"/>
        <v>29493.75</v>
      </c>
    </row>
    <row r="1055" spans="29:30" x14ac:dyDescent="0.25">
      <c r="AC1055" s="59">
        <v>52700000</v>
      </c>
      <c r="AD1055" s="60">
        <f t="shared" si="59"/>
        <v>29512.5</v>
      </c>
    </row>
    <row r="1056" spans="29:30" x14ac:dyDescent="0.25">
      <c r="AC1056" s="59">
        <v>52750000</v>
      </c>
      <c r="AD1056" s="60">
        <f t="shared" si="59"/>
        <v>29531.25</v>
      </c>
    </row>
    <row r="1057" spans="29:30" x14ac:dyDescent="0.25">
      <c r="AC1057" s="59">
        <v>52800000</v>
      </c>
      <c r="AD1057" s="60">
        <f t="shared" si="59"/>
        <v>29550</v>
      </c>
    </row>
    <row r="1058" spans="29:30" x14ac:dyDescent="0.25">
      <c r="AC1058" s="59">
        <v>52850000</v>
      </c>
      <c r="AD1058" s="60">
        <f t="shared" si="59"/>
        <v>29568.75</v>
      </c>
    </row>
    <row r="1059" spans="29:30" x14ac:dyDescent="0.25">
      <c r="AC1059" s="59">
        <v>52900000</v>
      </c>
      <c r="AD1059" s="60">
        <f t="shared" si="59"/>
        <v>29587.5</v>
      </c>
    </row>
    <row r="1060" spans="29:30" x14ac:dyDescent="0.25">
      <c r="AC1060" s="59">
        <v>52950000</v>
      </c>
      <c r="AD1060" s="60">
        <f t="shared" si="59"/>
        <v>29606.25</v>
      </c>
    </row>
    <row r="1061" spans="29:30" x14ac:dyDescent="0.25">
      <c r="AC1061" s="59">
        <v>53000000</v>
      </c>
      <c r="AD1061" s="60">
        <f t="shared" si="59"/>
        <v>29625</v>
      </c>
    </row>
    <row r="1062" spans="29:30" x14ac:dyDescent="0.25">
      <c r="AC1062" s="59">
        <v>53050000</v>
      </c>
      <c r="AD1062" s="60">
        <f t="shared" si="59"/>
        <v>29643.75</v>
      </c>
    </row>
    <row r="1063" spans="29:30" x14ac:dyDescent="0.25">
      <c r="AC1063" s="59">
        <v>53100000</v>
      </c>
      <c r="AD1063" s="60">
        <f t="shared" si="59"/>
        <v>29662.5</v>
      </c>
    </row>
    <row r="1064" spans="29:30" x14ac:dyDescent="0.25">
      <c r="AC1064" s="59">
        <v>53150000</v>
      </c>
      <c r="AD1064" s="60">
        <f t="shared" si="59"/>
        <v>29681.25</v>
      </c>
    </row>
    <row r="1065" spans="29:30" x14ac:dyDescent="0.25">
      <c r="AC1065" s="59">
        <v>53200000</v>
      </c>
      <c r="AD1065" s="60">
        <f t="shared" si="59"/>
        <v>29700</v>
      </c>
    </row>
    <row r="1066" spans="29:30" x14ac:dyDescent="0.25">
      <c r="AC1066" s="59">
        <v>53250000</v>
      </c>
      <c r="AD1066" s="60">
        <f t="shared" si="59"/>
        <v>29718.75</v>
      </c>
    </row>
    <row r="1067" spans="29:30" x14ac:dyDescent="0.25">
      <c r="AC1067" s="59">
        <v>53300000</v>
      </c>
      <c r="AD1067" s="60">
        <f t="shared" si="59"/>
        <v>29737.5</v>
      </c>
    </row>
    <row r="1068" spans="29:30" x14ac:dyDescent="0.25">
      <c r="AC1068" s="59">
        <v>53350000</v>
      </c>
      <c r="AD1068" s="60">
        <f t="shared" si="59"/>
        <v>29756.25</v>
      </c>
    </row>
    <row r="1069" spans="29:30" x14ac:dyDescent="0.25">
      <c r="AC1069" s="59">
        <v>53400000</v>
      </c>
      <c r="AD1069" s="60">
        <f t="shared" si="59"/>
        <v>29775</v>
      </c>
    </row>
    <row r="1070" spans="29:30" x14ac:dyDescent="0.25">
      <c r="AC1070" s="59">
        <v>53450000</v>
      </c>
      <c r="AD1070" s="60">
        <f t="shared" si="59"/>
        <v>29793.75</v>
      </c>
    </row>
    <row r="1071" spans="29:30" x14ac:dyDescent="0.25">
      <c r="AC1071" s="59">
        <v>53500000</v>
      </c>
      <c r="AD1071" s="60">
        <f t="shared" si="59"/>
        <v>29812.5</v>
      </c>
    </row>
    <row r="1072" spans="29:30" x14ac:dyDescent="0.25">
      <c r="AC1072" s="59">
        <v>53550000</v>
      </c>
      <c r="AD1072" s="60">
        <f t="shared" si="59"/>
        <v>29831.25</v>
      </c>
    </row>
    <row r="1073" spans="29:30" x14ac:dyDescent="0.25">
      <c r="AC1073" s="59">
        <v>53600000</v>
      </c>
      <c r="AD1073" s="60">
        <f t="shared" si="59"/>
        <v>29850</v>
      </c>
    </row>
    <row r="1074" spans="29:30" x14ac:dyDescent="0.25">
      <c r="AC1074" s="59">
        <v>53650000</v>
      </c>
      <c r="AD1074" s="60">
        <f t="shared" si="59"/>
        <v>29868.75</v>
      </c>
    </row>
    <row r="1075" spans="29:30" x14ac:dyDescent="0.25">
      <c r="AC1075" s="59">
        <v>53700000</v>
      </c>
      <c r="AD1075" s="60">
        <f t="shared" si="59"/>
        <v>29887.5</v>
      </c>
    </row>
    <row r="1076" spans="29:30" x14ac:dyDescent="0.25">
      <c r="AC1076" s="59">
        <v>53750000</v>
      </c>
      <c r="AD1076" s="60">
        <f t="shared" si="59"/>
        <v>29906.25</v>
      </c>
    </row>
    <row r="1077" spans="29:30" x14ac:dyDescent="0.25">
      <c r="AC1077" s="59">
        <v>53800000</v>
      </c>
      <c r="AD1077" s="60">
        <f t="shared" si="59"/>
        <v>29925</v>
      </c>
    </row>
    <row r="1078" spans="29:30" x14ac:dyDescent="0.25">
      <c r="AC1078" s="59">
        <v>53850000</v>
      </c>
      <c r="AD1078" s="60">
        <f t="shared" si="59"/>
        <v>29943.75</v>
      </c>
    </row>
    <row r="1079" spans="29:30" x14ac:dyDescent="0.25">
      <c r="AC1079" s="59">
        <v>53900000</v>
      </c>
      <c r="AD1079" s="60">
        <f t="shared" si="59"/>
        <v>29962.5</v>
      </c>
    </row>
    <row r="1080" spans="29:30" x14ac:dyDescent="0.25">
      <c r="AC1080" s="59">
        <v>53950000</v>
      </c>
      <c r="AD1080" s="60">
        <f t="shared" si="59"/>
        <v>29981.25</v>
      </c>
    </row>
    <row r="1081" spans="29:30" x14ac:dyDescent="0.25">
      <c r="AC1081" s="59">
        <v>54000000</v>
      </c>
      <c r="AD1081" s="60">
        <f t="shared" si="59"/>
        <v>30000</v>
      </c>
    </row>
    <row r="1082" spans="29:30" x14ac:dyDescent="0.25">
      <c r="AC1082" s="59">
        <v>54050000</v>
      </c>
      <c r="AD1082" s="60">
        <f t="shared" si="59"/>
        <v>30018.75</v>
      </c>
    </row>
    <row r="1083" spans="29:30" x14ac:dyDescent="0.25">
      <c r="AC1083" s="59">
        <v>54100000</v>
      </c>
      <c r="AD1083" s="60">
        <f t="shared" si="59"/>
        <v>30037.5</v>
      </c>
    </row>
    <row r="1084" spans="29:30" x14ac:dyDescent="0.25">
      <c r="AC1084" s="59">
        <v>54150000</v>
      </c>
      <c r="AD1084" s="60">
        <f t="shared" si="59"/>
        <v>30056.25</v>
      </c>
    </row>
    <row r="1085" spans="29:30" x14ac:dyDescent="0.25">
      <c r="AC1085" s="59">
        <v>54200000</v>
      </c>
      <c r="AD1085" s="60">
        <f t="shared" si="59"/>
        <v>30075</v>
      </c>
    </row>
    <row r="1086" spans="29:30" x14ac:dyDescent="0.25">
      <c r="AC1086" s="59">
        <v>54250000</v>
      </c>
      <c r="AD1086" s="60">
        <f t="shared" si="59"/>
        <v>30093.75</v>
      </c>
    </row>
    <row r="1087" spans="29:30" x14ac:dyDescent="0.25">
      <c r="AC1087" s="59">
        <v>54300000</v>
      </c>
      <c r="AD1087" s="60">
        <f t="shared" si="59"/>
        <v>30112.5</v>
      </c>
    </row>
    <row r="1088" spans="29:30" x14ac:dyDescent="0.25">
      <c r="AC1088" s="59">
        <v>54350000</v>
      </c>
      <c r="AD1088" s="60">
        <f t="shared" si="59"/>
        <v>30131.25</v>
      </c>
    </row>
    <row r="1089" spans="29:30" x14ac:dyDescent="0.25">
      <c r="AC1089" s="59">
        <v>54400000</v>
      </c>
      <c r="AD1089" s="60">
        <f t="shared" si="59"/>
        <v>30150</v>
      </c>
    </row>
    <row r="1090" spans="29:30" x14ac:dyDescent="0.25">
      <c r="AC1090" s="59">
        <v>54450000</v>
      </c>
      <c r="AD1090" s="60">
        <f t="shared" si="59"/>
        <v>30168.75</v>
      </c>
    </row>
    <row r="1091" spans="29:30" x14ac:dyDescent="0.25">
      <c r="AC1091" s="59">
        <v>54500000</v>
      </c>
      <c r="AD1091" s="60">
        <f t="shared" si="59"/>
        <v>30187.5</v>
      </c>
    </row>
    <row r="1092" spans="29:30" x14ac:dyDescent="0.25">
      <c r="AC1092" s="59">
        <v>54550000</v>
      </c>
      <c r="AD1092" s="60">
        <f t="shared" si="59"/>
        <v>30206.25</v>
      </c>
    </row>
    <row r="1093" spans="29:30" x14ac:dyDescent="0.25">
      <c r="AC1093" s="59">
        <v>54600000</v>
      </c>
      <c r="AD1093" s="60">
        <f t="shared" si="59"/>
        <v>30225</v>
      </c>
    </row>
    <row r="1094" spans="29:30" x14ac:dyDescent="0.25">
      <c r="AC1094" s="59">
        <v>54650000</v>
      </c>
      <c r="AD1094" s="60">
        <f t="shared" si="59"/>
        <v>30243.75</v>
      </c>
    </row>
    <row r="1095" spans="29:30" x14ac:dyDescent="0.25">
      <c r="AC1095" s="59">
        <v>54700000</v>
      </c>
      <c r="AD1095" s="60">
        <f t="shared" si="59"/>
        <v>30262.5</v>
      </c>
    </row>
    <row r="1096" spans="29:30" x14ac:dyDescent="0.25">
      <c r="AC1096" s="59">
        <v>54750000</v>
      </c>
      <c r="AD1096" s="60">
        <f t="shared" si="59"/>
        <v>30281.25</v>
      </c>
    </row>
    <row r="1097" spans="29:30" x14ac:dyDescent="0.25">
      <c r="AC1097" s="59">
        <v>54800000</v>
      </c>
      <c r="AD1097" s="60">
        <f t="shared" si="59"/>
        <v>30300</v>
      </c>
    </row>
    <row r="1098" spans="29:30" x14ac:dyDescent="0.25">
      <c r="AC1098" s="59">
        <v>54850000</v>
      </c>
      <c r="AD1098" s="60">
        <f t="shared" si="59"/>
        <v>30318.75</v>
      </c>
    </row>
    <row r="1099" spans="29:30" x14ac:dyDescent="0.25">
      <c r="AC1099" s="59">
        <v>54900000</v>
      </c>
      <c r="AD1099" s="60">
        <f t="shared" ref="AD1099:AD1162" si="60">(90000+(AC1099-10000000)*0.25%)*15%</f>
        <v>30337.5</v>
      </c>
    </row>
    <row r="1100" spans="29:30" x14ac:dyDescent="0.25">
      <c r="AC1100" s="59">
        <v>54950000</v>
      </c>
      <c r="AD1100" s="60">
        <f t="shared" si="60"/>
        <v>30356.25</v>
      </c>
    </row>
    <row r="1101" spans="29:30" x14ac:dyDescent="0.25">
      <c r="AC1101" s="59">
        <v>55000000</v>
      </c>
      <c r="AD1101" s="60">
        <f t="shared" si="60"/>
        <v>30375</v>
      </c>
    </row>
    <row r="1102" spans="29:30" x14ac:dyDescent="0.25">
      <c r="AC1102" s="59">
        <v>55050000</v>
      </c>
      <c r="AD1102" s="60">
        <f t="shared" si="60"/>
        <v>30393.75</v>
      </c>
    </row>
    <row r="1103" spans="29:30" x14ac:dyDescent="0.25">
      <c r="AC1103" s="59">
        <v>55100000</v>
      </c>
      <c r="AD1103" s="60">
        <f t="shared" si="60"/>
        <v>30412.5</v>
      </c>
    </row>
    <row r="1104" spans="29:30" x14ac:dyDescent="0.25">
      <c r="AC1104" s="59">
        <v>55150000</v>
      </c>
      <c r="AD1104" s="60">
        <f t="shared" si="60"/>
        <v>30431.25</v>
      </c>
    </row>
    <row r="1105" spans="29:30" x14ac:dyDescent="0.25">
      <c r="AC1105" s="59">
        <v>55200000</v>
      </c>
      <c r="AD1105" s="60">
        <f t="shared" si="60"/>
        <v>30450</v>
      </c>
    </row>
    <row r="1106" spans="29:30" x14ac:dyDescent="0.25">
      <c r="AC1106" s="59">
        <v>55250000</v>
      </c>
      <c r="AD1106" s="60">
        <f t="shared" si="60"/>
        <v>30468.75</v>
      </c>
    </row>
    <row r="1107" spans="29:30" x14ac:dyDescent="0.25">
      <c r="AC1107" s="59">
        <v>55300000</v>
      </c>
      <c r="AD1107" s="60">
        <f t="shared" si="60"/>
        <v>30487.5</v>
      </c>
    </row>
    <row r="1108" spans="29:30" x14ac:dyDescent="0.25">
      <c r="AC1108" s="59">
        <v>55350000</v>
      </c>
      <c r="AD1108" s="60">
        <f t="shared" si="60"/>
        <v>30506.25</v>
      </c>
    </row>
    <row r="1109" spans="29:30" x14ac:dyDescent="0.25">
      <c r="AC1109" s="59">
        <v>55400000</v>
      </c>
      <c r="AD1109" s="60">
        <f t="shared" si="60"/>
        <v>30525</v>
      </c>
    </row>
    <row r="1110" spans="29:30" x14ac:dyDescent="0.25">
      <c r="AC1110" s="59">
        <v>55450000</v>
      </c>
      <c r="AD1110" s="60">
        <f t="shared" si="60"/>
        <v>30543.75</v>
      </c>
    </row>
    <row r="1111" spans="29:30" x14ac:dyDescent="0.25">
      <c r="AC1111" s="59">
        <v>55500000</v>
      </c>
      <c r="AD1111" s="60">
        <f t="shared" si="60"/>
        <v>30562.5</v>
      </c>
    </row>
    <row r="1112" spans="29:30" x14ac:dyDescent="0.25">
      <c r="AC1112" s="59">
        <v>55550000</v>
      </c>
      <c r="AD1112" s="60">
        <f t="shared" si="60"/>
        <v>30581.25</v>
      </c>
    </row>
    <row r="1113" spans="29:30" x14ac:dyDescent="0.25">
      <c r="AC1113" s="59">
        <v>55600000</v>
      </c>
      <c r="AD1113" s="60">
        <f t="shared" si="60"/>
        <v>30600</v>
      </c>
    </row>
    <row r="1114" spans="29:30" x14ac:dyDescent="0.25">
      <c r="AC1114" s="59">
        <v>55650000</v>
      </c>
      <c r="AD1114" s="60">
        <f t="shared" si="60"/>
        <v>30618.75</v>
      </c>
    </row>
    <row r="1115" spans="29:30" x14ac:dyDescent="0.25">
      <c r="AC1115" s="59">
        <v>55700000</v>
      </c>
      <c r="AD1115" s="60">
        <f t="shared" si="60"/>
        <v>30637.5</v>
      </c>
    </row>
    <row r="1116" spans="29:30" x14ac:dyDescent="0.25">
      <c r="AC1116" s="59">
        <v>55750000</v>
      </c>
      <c r="AD1116" s="60">
        <f t="shared" si="60"/>
        <v>30656.25</v>
      </c>
    </row>
    <row r="1117" spans="29:30" x14ac:dyDescent="0.25">
      <c r="AC1117" s="59">
        <v>55800000</v>
      </c>
      <c r="AD1117" s="60">
        <f t="shared" si="60"/>
        <v>30675</v>
      </c>
    </row>
    <row r="1118" spans="29:30" x14ac:dyDescent="0.25">
      <c r="AC1118" s="59">
        <v>55850000</v>
      </c>
      <c r="AD1118" s="60">
        <f t="shared" si="60"/>
        <v>30693.75</v>
      </c>
    </row>
    <row r="1119" spans="29:30" x14ac:dyDescent="0.25">
      <c r="AC1119" s="59">
        <v>55900000</v>
      </c>
      <c r="AD1119" s="60">
        <f t="shared" si="60"/>
        <v>30712.5</v>
      </c>
    </row>
    <row r="1120" spans="29:30" x14ac:dyDescent="0.25">
      <c r="AC1120" s="59">
        <v>55950000</v>
      </c>
      <c r="AD1120" s="60">
        <f t="shared" si="60"/>
        <v>30731.25</v>
      </c>
    </row>
    <row r="1121" spans="29:30" x14ac:dyDescent="0.25">
      <c r="AC1121" s="59">
        <v>56000000</v>
      </c>
      <c r="AD1121" s="60">
        <f t="shared" si="60"/>
        <v>30750</v>
      </c>
    </row>
    <row r="1122" spans="29:30" x14ac:dyDescent="0.25">
      <c r="AC1122" s="59">
        <v>56050000</v>
      </c>
      <c r="AD1122" s="60">
        <f t="shared" si="60"/>
        <v>30768.75</v>
      </c>
    </row>
    <row r="1123" spans="29:30" x14ac:dyDescent="0.25">
      <c r="AC1123" s="59">
        <v>56100000</v>
      </c>
      <c r="AD1123" s="60">
        <f t="shared" si="60"/>
        <v>30787.5</v>
      </c>
    </row>
    <row r="1124" spans="29:30" x14ac:dyDescent="0.25">
      <c r="AC1124" s="59">
        <v>56150000</v>
      </c>
      <c r="AD1124" s="60">
        <f t="shared" si="60"/>
        <v>30806.25</v>
      </c>
    </row>
    <row r="1125" spans="29:30" x14ac:dyDescent="0.25">
      <c r="AC1125" s="59">
        <v>56200000</v>
      </c>
      <c r="AD1125" s="60">
        <f t="shared" si="60"/>
        <v>30825</v>
      </c>
    </row>
    <row r="1126" spans="29:30" x14ac:dyDescent="0.25">
      <c r="AC1126" s="59">
        <v>56250000</v>
      </c>
      <c r="AD1126" s="60">
        <f t="shared" si="60"/>
        <v>30843.75</v>
      </c>
    </row>
    <row r="1127" spans="29:30" x14ac:dyDescent="0.25">
      <c r="AC1127" s="59">
        <v>56300000</v>
      </c>
      <c r="AD1127" s="60">
        <f t="shared" si="60"/>
        <v>30862.5</v>
      </c>
    </row>
    <row r="1128" spans="29:30" x14ac:dyDescent="0.25">
      <c r="AC1128" s="59">
        <v>56350000</v>
      </c>
      <c r="AD1128" s="60">
        <f t="shared" si="60"/>
        <v>30881.25</v>
      </c>
    </row>
    <row r="1129" spans="29:30" x14ac:dyDescent="0.25">
      <c r="AC1129" s="59">
        <v>56400000</v>
      </c>
      <c r="AD1129" s="60">
        <f t="shared" si="60"/>
        <v>30900</v>
      </c>
    </row>
    <row r="1130" spans="29:30" x14ac:dyDescent="0.25">
      <c r="AC1130" s="59">
        <v>56450000</v>
      </c>
      <c r="AD1130" s="60">
        <f t="shared" si="60"/>
        <v>30918.75</v>
      </c>
    </row>
    <row r="1131" spans="29:30" x14ac:dyDescent="0.25">
      <c r="AC1131" s="59">
        <v>56500000</v>
      </c>
      <c r="AD1131" s="60">
        <f t="shared" si="60"/>
        <v>30937.5</v>
      </c>
    </row>
    <row r="1132" spans="29:30" x14ac:dyDescent="0.25">
      <c r="AC1132" s="59">
        <v>56550000</v>
      </c>
      <c r="AD1132" s="60">
        <f t="shared" si="60"/>
        <v>30956.25</v>
      </c>
    </row>
    <row r="1133" spans="29:30" x14ac:dyDescent="0.25">
      <c r="AC1133" s="59">
        <v>56600000</v>
      </c>
      <c r="AD1133" s="60">
        <f t="shared" si="60"/>
        <v>30975</v>
      </c>
    </row>
    <row r="1134" spans="29:30" x14ac:dyDescent="0.25">
      <c r="AC1134" s="59">
        <v>56650000</v>
      </c>
      <c r="AD1134" s="60">
        <f t="shared" si="60"/>
        <v>30993.75</v>
      </c>
    </row>
    <row r="1135" spans="29:30" x14ac:dyDescent="0.25">
      <c r="AC1135" s="59">
        <v>56700000</v>
      </c>
      <c r="AD1135" s="60">
        <f t="shared" si="60"/>
        <v>31012.5</v>
      </c>
    </row>
    <row r="1136" spans="29:30" x14ac:dyDescent="0.25">
      <c r="AC1136" s="59">
        <v>56750000</v>
      </c>
      <c r="AD1136" s="60">
        <f t="shared" si="60"/>
        <v>31031.25</v>
      </c>
    </row>
    <row r="1137" spans="29:30" x14ac:dyDescent="0.25">
      <c r="AC1137" s="59">
        <v>56800000</v>
      </c>
      <c r="AD1137" s="60">
        <f t="shared" si="60"/>
        <v>31050</v>
      </c>
    </row>
    <row r="1138" spans="29:30" x14ac:dyDescent="0.25">
      <c r="AC1138" s="59">
        <v>56850000</v>
      </c>
      <c r="AD1138" s="60">
        <f t="shared" si="60"/>
        <v>31068.75</v>
      </c>
    </row>
    <row r="1139" spans="29:30" x14ac:dyDescent="0.25">
      <c r="AC1139" s="59">
        <v>56900000</v>
      </c>
      <c r="AD1139" s="60">
        <f t="shared" si="60"/>
        <v>31087.5</v>
      </c>
    </row>
    <row r="1140" spans="29:30" x14ac:dyDescent="0.25">
      <c r="AC1140" s="59">
        <v>56950000</v>
      </c>
      <c r="AD1140" s="60">
        <f t="shared" si="60"/>
        <v>31106.25</v>
      </c>
    </row>
    <row r="1141" spans="29:30" x14ac:dyDescent="0.25">
      <c r="AC1141" s="59">
        <v>57000000</v>
      </c>
      <c r="AD1141" s="60">
        <f t="shared" si="60"/>
        <v>31125</v>
      </c>
    </row>
    <row r="1142" spans="29:30" x14ac:dyDescent="0.25">
      <c r="AC1142" s="59">
        <v>57050000</v>
      </c>
      <c r="AD1142" s="60">
        <f t="shared" si="60"/>
        <v>31143.75</v>
      </c>
    </row>
    <row r="1143" spans="29:30" x14ac:dyDescent="0.25">
      <c r="AC1143" s="59">
        <v>57100000</v>
      </c>
      <c r="AD1143" s="60">
        <f t="shared" si="60"/>
        <v>31162.5</v>
      </c>
    </row>
    <row r="1144" spans="29:30" x14ac:dyDescent="0.25">
      <c r="AC1144" s="59">
        <v>57150000</v>
      </c>
      <c r="AD1144" s="60">
        <f t="shared" si="60"/>
        <v>31181.25</v>
      </c>
    </row>
    <row r="1145" spans="29:30" x14ac:dyDescent="0.25">
      <c r="AC1145" s="59">
        <v>57200000</v>
      </c>
      <c r="AD1145" s="60">
        <f t="shared" si="60"/>
        <v>31200</v>
      </c>
    </row>
    <row r="1146" spans="29:30" x14ac:dyDescent="0.25">
      <c r="AC1146" s="59">
        <v>57250000</v>
      </c>
      <c r="AD1146" s="60">
        <f t="shared" si="60"/>
        <v>31218.75</v>
      </c>
    </row>
    <row r="1147" spans="29:30" x14ac:dyDescent="0.25">
      <c r="AC1147" s="59">
        <v>57300000</v>
      </c>
      <c r="AD1147" s="60">
        <f t="shared" si="60"/>
        <v>31237.5</v>
      </c>
    </row>
    <row r="1148" spans="29:30" x14ac:dyDescent="0.25">
      <c r="AC1148" s="59">
        <v>57350000</v>
      </c>
      <c r="AD1148" s="60">
        <f t="shared" si="60"/>
        <v>31256.25</v>
      </c>
    </row>
    <row r="1149" spans="29:30" x14ac:dyDescent="0.25">
      <c r="AC1149" s="59">
        <v>57400000</v>
      </c>
      <c r="AD1149" s="60">
        <f t="shared" si="60"/>
        <v>31275</v>
      </c>
    </row>
    <row r="1150" spans="29:30" x14ac:dyDescent="0.25">
      <c r="AC1150" s="59">
        <v>57450000</v>
      </c>
      <c r="AD1150" s="60">
        <f t="shared" si="60"/>
        <v>31293.75</v>
      </c>
    </row>
    <row r="1151" spans="29:30" x14ac:dyDescent="0.25">
      <c r="AC1151" s="59">
        <v>57500000</v>
      </c>
      <c r="AD1151" s="60">
        <f t="shared" si="60"/>
        <v>31312.5</v>
      </c>
    </row>
    <row r="1152" spans="29:30" x14ac:dyDescent="0.25">
      <c r="AC1152" s="59">
        <v>57550000</v>
      </c>
      <c r="AD1152" s="60">
        <f t="shared" si="60"/>
        <v>31331.25</v>
      </c>
    </row>
    <row r="1153" spans="29:30" x14ac:dyDescent="0.25">
      <c r="AC1153" s="59">
        <v>57600000</v>
      </c>
      <c r="AD1153" s="60">
        <f t="shared" si="60"/>
        <v>31350</v>
      </c>
    </row>
    <row r="1154" spans="29:30" x14ac:dyDescent="0.25">
      <c r="AC1154" s="59">
        <v>57650000</v>
      </c>
      <c r="AD1154" s="60">
        <f t="shared" si="60"/>
        <v>31368.75</v>
      </c>
    </row>
    <row r="1155" spans="29:30" x14ac:dyDescent="0.25">
      <c r="AC1155" s="59">
        <v>57700000</v>
      </c>
      <c r="AD1155" s="60">
        <f t="shared" si="60"/>
        <v>31387.5</v>
      </c>
    </row>
    <row r="1156" spans="29:30" x14ac:dyDescent="0.25">
      <c r="AC1156" s="59">
        <v>57750000</v>
      </c>
      <c r="AD1156" s="60">
        <f t="shared" si="60"/>
        <v>31406.25</v>
      </c>
    </row>
    <row r="1157" spans="29:30" x14ac:dyDescent="0.25">
      <c r="AC1157" s="59">
        <v>57800000</v>
      </c>
      <c r="AD1157" s="60">
        <f t="shared" si="60"/>
        <v>31425</v>
      </c>
    </row>
    <row r="1158" spans="29:30" x14ac:dyDescent="0.25">
      <c r="AC1158" s="59">
        <v>57850000</v>
      </c>
      <c r="AD1158" s="60">
        <f t="shared" si="60"/>
        <v>31443.75</v>
      </c>
    </row>
    <row r="1159" spans="29:30" x14ac:dyDescent="0.25">
      <c r="AC1159" s="59">
        <v>57900000</v>
      </c>
      <c r="AD1159" s="60">
        <f t="shared" si="60"/>
        <v>31462.5</v>
      </c>
    </row>
    <row r="1160" spans="29:30" x14ac:dyDescent="0.25">
      <c r="AC1160" s="59">
        <v>57950000</v>
      </c>
      <c r="AD1160" s="60">
        <f t="shared" si="60"/>
        <v>31481.25</v>
      </c>
    </row>
    <row r="1161" spans="29:30" x14ac:dyDescent="0.25">
      <c r="AC1161" s="59">
        <v>58000000</v>
      </c>
      <c r="AD1161" s="60">
        <f t="shared" si="60"/>
        <v>31500</v>
      </c>
    </row>
    <row r="1162" spans="29:30" x14ac:dyDescent="0.25">
      <c r="AC1162" s="59">
        <v>58050000</v>
      </c>
      <c r="AD1162" s="60">
        <f t="shared" si="60"/>
        <v>31518.75</v>
      </c>
    </row>
    <row r="1163" spans="29:30" x14ac:dyDescent="0.25">
      <c r="AC1163" s="59">
        <v>58100000</v>
      </c>
      <c r="AD1163" s="60">
        <f t="shared" ref="AD1163:AD1221" si="61">(90000+(AC1163-10000000)*0.25%)*15%</f>
        <v>31537.5</v>
      </c>
    </row>
    <row r="1164" spans="29:30" x14ac:dyDescent="0.25">
      <c r="AC1164" s="59">
        <v>58150000</v>
      </c>
      <c r="AD1164" s="60">
        <f t="shared" si="61"/>
        <v>31556.25</v>
      </c>
    </row>
    <row r="1165" spans="29:30" x14ac:dyDescent="0.25">
      <c r="AC1165" s="59">
        <v>58200000</v>
      </c>
      <c r="AD1165" s="60">
        <f t="shared" si="61"/>
        <v>31575</v>
      </c>
    </row>
    <row r="1166" spans="29:30" x14ac:dyDescent="0.25">
      <c r="AC1166" s="59">
        <v>58250000</v>
      </c>
      <c r="AD1166" s="60">
        <f t="shared" si="61"/>
        <v>31593.75</v>
      </c>
    </row>
    <row r="1167" spans="29:30" x14ac:dyDescent="0.25">
      <c r="AC1167" s="59">
        <v>58300000</v>
      </c>
      <c r="AD1167" s="60">
        <f t="shared" si="61"/>
        <v>31612.5</v>
      </c>
    </row>
    <row r="1168" spans="29:30" x14ac:dyDescent="0.25">
      <c r="AC1168" s="59">
        <v>58350000</v>
      </c>
      <c r="AD1168" s="60">
        <f t="shared" si="61"/>
        <v>31631.25</v>
      </c>
    </row>
    <row r="1169" spans="29:30" x14ac:dyDescent="0.25">
      <c r="AC1169" s="59">
        <v>58400000</v>
      </c>
      <c r="AD1169" s="60">
        <f t="shared" si="61"/>
        <v>31650</v>
      </c>
    </row>
    <row r="1170" spans="29:30" x14ac:dyDescent="0.25">
      <c r="AC1170" s="59">
        <v>58450000</v>
      </c>
      <c r="AD1170" s="60">
        <f t="shared" si="61"/>
        <v>31668.75</v>
      </c>
    </row>
    <row r="1171" spans="29:30" x14ac:dyDescent="0.25">
      <c r="AC1171" s="59">
        <v>58500000</v>
      </c>
      <c r="AD1171" s="60">
        <f t="shared" si="61"/>
        <v>31687.5</v>
      </c>
    </row>
    <row r="1172" spans="29:30" x14ac:dyDescent="0.25">
      <c r="AC1172" s="59">
        <v>58550000</v>
      </c>
      <c r="AD1172" s="60">
        <f t="shared" si="61"/>
        <v>31706.25</v>
      </c>
    </row>
    <row r="1173" spans="29:30" x14ac:dyDescent="0.25">
      <c r="AC1173" s="59">
        <v>58600000</v>
      </c>
      <c r="AD1173" s="60">
        <f t="shared" si="61"/>
        <v>31725</v>
      </c>
    </row>
    <row r="1174" spans="29:30" x14ac:dyDescent="0.25">
      <c r="AC1174" s="59">
        <v>58650000</v>
      </c>
      <c r="AD1174" s="60">
        <f t="shared" si="61"/>
        <v>31743.75</v>
      </c>
    </row>
    <row r="1175" spans="29:30" x14ac:dyDescent="0.25">
      <c r="AC1175" s="59">
        <v>58700000</v>
      </c>
      <c r="AD1175" s="60">
        <f t="shared" si="61"/>
        <v>31762.5</v>
      </c>
    </row>
    <row r="1176" spans="29:30" x14ac:dyDescent="0.25">
      <c r="AC1176" s="59">
        <v>58750000</v>
      </c>
      <c r="AD1176" s="60">
        <f t="shared" si="61"/>
        <v>31781.25</v>
      </c>
    </row>
    <row r="1177" spans="29:30" x14ac:dyDescent="0.25">
      <c r="AC1177" s="59">
        <v>58800000</v>
      </c>
      <c r="AD1177" s="60">
        <f t="shared" si="61"/>
        <v>31800</v>
      </c>
    </row>
    <row r="1178" spans="29:30" x14ac:dyDescent="0.25">
      <c r="AC1178" s="59">
        <v>58850000</v>
      </c>
      <c r="AD1178" s="60">
        <f t="shared" si="61"/>
        <v>31818.75</v>
      </c>
    </row>
    <row r="1179" spans="29:30" x14ac:dyDescent="0.25">
      <c r="AC1179" s="59">
        <v>58900000</v>
      </c>
      <c r="AD1179" s="60">
        <f t="shared" si="61"/>
        <v>31837.5</v>
      </c>
    </row>
    <row r="1180" spans="29:30" x14ac:dyDescent="0.25">
      <c r="AC1180" s="59">
        <v>58950000</v>
      </c>
      <c r="AD1180" s="60">
        <f t="shared" si="61"/>
        <v>31856.25</v>
      </c>
    </row>
    <row r="1181" spans="29:30" x14ac:dyDescent="0.25">
      <c r="AC1181" s="59">
        <v>59000000</v>
      </c>
      <c r="AD1181" s="60">
        <f t="shared" si="61"/>
        <v>31875</v>
      </c>
    </row>
    <row r="1182" spans="29:30" x14ac:dyDescent="0.25">
      <c r="AC1182" s="59">
        <v>59050000</v>
      </c>
      <c r="AD1182" s="60">
        <f t="shared" si="61"/>
        <v>31893.75</v>
      </c>
    </row>
    <row r="1183" spans="29:30" x14ac:dyDescent="0.25">
      <c r="AC1183" s="59">
        <v>59100000</v>
      </c>
      <c r="AD1183" s="60">
        <f t="shared" si="61"/>
        <v>31912.5</v>
      </c>
    </row>
    <row r="1184" spans="29:30" x14ac:dyDescent="0.25">
      <c r="AC1184" s="59">
        <v>59150000</v>
      </c>
      <c r="AD1184" s="60">
        <f t="shared" si="61"/>
        <v>31931.25</v>
      </c>
    </row>
    <row r="1185" spans="29:30" x14ac:dyDescent="0.25">
      <c r="AC1185" s="59">
        <v>59200000</v>
      </c>
      <c r="AD1185" s="60">
        <f t="shared" si="61"/>
        <v>31950</v>
      </c>
    </row>
    <row r="1186" spans="29:30" x14ac:dyDescent="0.25">
      <c r="AC1186" s="59">
        <v>59250000</v>
      </c>
      <c r="AD1186" s="60">
        <f t="shared" si="61"/>
        <v>31968.75</v>
      </c>
    </row>
    <row r="1187" spans="29:30" x14ac:dyDescent="0.25">
      <c r="AC1187" s="59">
        <v>59300000</v>
      </c>
      <c r="AD1187" s="60">
        <f t="shared" si="61"/>
        <v>31987.5</v>
      </c>
    </row>
    <row r="1188" spans="29:30" x14ac:dyDescent="0.25">
      <c r="AC1188" s="59">
        <v>59350000</v>
      </c>
      <c r="AD1188" s="60">
        <f t="shared" si="61"/>
        <v>32006.25</v>
      </c>
    </row>
    <row r="1189" spans="29:30" x14ac:dyDescent="0.25">
      <c r="AC1189" s="59">
        <v>59400000</v>
      </c>
      <c r="AD1189" s="60">
        <f t="shared" si="61"/>
        <v>32025</v>
      </c>
    </row>
    <row r="1190" spans="29:30" x14ac:dyDescent="0.25">
      <c r="AC1190" s="59">
        <v>59450000</v>
      </c>
      <c r="AD1190" s="60">
        <f t="shared" si="61"/>
        <v>32043.75</v>
      </c>
    </row>
    <row r="1191" spans="29:30" x14ac:dyDescent="0.25">
      <c r="AC1191" s="59">
        <v>59500000</v>
      </c>
      <c r="AD1191" s="60">
        <f t="shared" si="61"/>
        <v>32062.5</v>
      </c>
    </row>
    <row r="1192" spans="29:30" x14ac:dyDescent="0.25">
      <c r="AC1192" s="59">
        <v>59550000</v>
      </c>
      <c r="AD1192" s="60">
        <f t="shared" si="61"/>
        <v>32081.25</v>
      </c>
    </row>
    <row r="1193" spans="29:30" x14ac:dyDescent="0.25">
      <c r="AC1193" s="59">
        <v>59600000</v>
      </c>
      <c r="AD1193" s="60">
        <f t="shared" si="61"/>
        <v>32100</v>
      </c>
    </row>
    <row r="1194" spans="29:30" x14ac:dyDescent="0.25">
      <c r="AC1194" s="59">
        <v>59650000</v>
      </c>
      <c r="AD1194" s="60">
        <f t="shared" si="61"/>
        <v>32118.75</v>
      </c>
    </row>
    <row r="1195" spans="29:30" x14ac:dyDescent="0.25">
      <c r="AC1195" s="59">
        <v>59700000</v>
      </c>
      <c r="AD1195" s="60">
        <f t="shared" si="61"/>
        <v>32137.5</v>
      </c>
    </row>
    <row r="1196" spans="29:30" x14ac:dyDescent="0.25">
      <c r="AC1196" s="59">
        <v>59750000</v>
      </c>
      <c r="AD1196" s="60">
        <f t="shared" si="61"/>
        <v>32156.25</v>
      </c>
    </row>
    <row r="1197" spans="29:30" x14ac:dyDescent="0.25">
      <c r="AC1197" s="59">
        <v>59800000</v>
      </c>
      <c r="AD1197" s="60">
        <f t="shared" si="61"/>
        <v>32175</v>
      </c>
    </row>
    <row r="1198" spans="29:30" x14ac:dyDescent="0.25">
      <c r="AC1198" s="59">
        <v>59850000</v>
      </c>
      <c r="AD1198" s="60">
        <f t="shared" si="61"/>
        <v>32193.75</v>
      </c>
    </row>
    <row r="1199" spans="29:30" x14ac:dyDescent="0.25">
      <c r="AC1199" s="59">
        <v>59900000</v>
      </c>
      <c r="AD1199" s="60">
        <f t="shared" si="61"/>
        <v>32212.5</v>
      </c>
    </row>
    <row r="1200" spans="29:30" x14ac:dyDescent="0.25">
      <c r="AC1200" s="59">
        <v>59950000</v>
      </c>
      <c r="AD1200" s="60">
        <f t="shared" si="61"/>
        <v>32231.25</v>
      </c>
    </row>
    <row r="1201" spans="29:30" x14ac:dyDescent="0.25">
      <c r="AC1201" s="59">
        <v>60000000</v>
      </c>
      <c r="AD1201" s="60">
        <f t="shared" si="61"/>
        <v>32250</v>
      </c>
    </row>
    <row r="1202" spans="29:30" x14ac:dyDescent="0.25">
      <c r="AC1202" s="59">
        <v>62000000</v>
      </c>
      <c r="AD1202" s="60">
        <f t="shared" si="61"/>
        <v>33000</v>
      </c>
    </row>
    <row r="1203" spans="29:30" x14ac:dyDescent="0.25">
      <c r="AC1203" s="59">
        <v>64000000</v>
      </c>
      <c r="AD1203" s="60">
        <f t="shared" si="61"/>
        <v>33750</v>
      </c>
    </row>
    <row r="1204" spans="29:30" x14ac:dyDescent="0.25">
      <c r="AC1204" s="59">
        <v>66000000</v>
      </c>
      <c r="AD1204" s="60">
        <f t="shared" si="61"/>
        <v>34500</v>
      </c>
    </row>
    <row r="1205" spans="29:30" x14ac:dyDescent="0.25">
      <c r="AC1205" s="59">
        <v>68000000</v>
      </c>
      <c r="AD1205" s="60">
        <f t="shared" si="61"/>
        <v>35250</v>
      </c>
    </row>
    <row r="1206" spans="29:30" x14ac:dyDescent="0.25">
      <c r="AC1206" s="59">
        <v>70000000</v>
      </c>
      <c r="AD1206" s="60">
        <f t="shared" si="61"/>
        <v>36000</v>
      </c>
    </row>
    <row r="1207" spans="29:30" x14ac:dyDescent="0.25">
      <c r="AC1207" s="59">
        <v>72000000</v>
      </c>
      <c r="AD1207" s="60">
        <f t="shared" si="61"/>
        <v>36750</v>
      </c>
    </row>
    <row r="1208" spans="29:30" x14ac:dyDescent="0.25">
      <c r="AC1208" s="59">
        <v>74000000</v>
      </c>
      <c r="AD1208" s="60">
        <f t="shared" si="61"/>
        <v>37500</v>
      </c>
    </row>
    <row r="1209" spans="29:30" x14ac:dyDescent="0.25">
      <c r="AC1209" s="59">
        <v>76000000</v>
      </c>
      <c r="AD1209" s="60">
        <f t="shared" si="61"/>
        <v>38250</v>
      </c>
    </row>
    <row r="1210" spans="29:30" x14ac:dyDescent="0.25">
      <c r="AC1210" s="59">
        <v>78000000</v>
      </c>
      <c r="AD1210" s="60">
        <f t="shared" si="61"/>
        <v>39000</v>
      </c>
    </row>
    <row r="1211" spans="29:30" x14ac:dyDescent="0.25">
      <c r="AC1211" s="59">
        <v>80000000</v>
      </c>
      <c r="AD1211" s="60">
        <f t="shared" si="61"/>
        <v>39750</v>
      </c>
    </row>
    <row r="1212" spans="29:30" x14ac:dyDescent="0.25">
      <c r="AC1212" s="59">
        <v>82000000</v>
      </c>
      <c r="AD1212" s="60">
        <f t="shared" si="61"/>
        <v>40500</v>
      </c>
    </row>
    <row r="1213" spans="29:30" x14ac:dyDescent="0.25">
      <c r="AC1213" s="59">
        <v>84000000</v>
      </c>
      <c r="AD1213" s="60">
        <f t="shared" si="61"/>
        <v>41250</v>
      </c>
    </row>
    <row r="1214" spans="29:30" x14ac:dyDescent="0.25">
      <c r="AC1214" s="59">
        <v>86000000</v>
      </c>
      <c r="AD1214" s="60">
        <f t="shared" si="61"/>
        <v>42000</v>
      </c>
    </row>
    <row r="1215" spans="29:30" x14ac:dyDescent="0.25">
      <c r="AC1215" s="59">
        <v>88000000</v>
      </c>
      <c r="AD1215" s="60">
        <f t="shared" si="61"/>
        <v>42750</v>
      </c>
    </row>
    <row r="1216" spans="29:30" x14ac:dyDescent="0.25">
      <c r="AC1216" s="59">
        <v>90000000</v>
      </c>
      <c r="AD1216" s="60">
        <f t="shared" si="61"/>
        <v>43500</v>
      </c>
    </row>
    <row r="1217" spans="29:30" x14ac:dyDescent="0.25">
      <c r="AC1217" s="59">
        <v>92000000</v>
      </c>
      <c r="AD1217" s="60">
        <f t="shared" si="61"/>
        <v>44250</v>
      </c>
    </row>
    <row r="1218" spans="29:30" x14ac:dyDescent="0.25">
      <c r="AC1218" s="59">
        <v>94000000</v>
      </c>
      <c r="AD1218" s="60">
        <f t="shared" si="61"/>
        <v>45000</v>
      </c>
    </row>
    <row r="1219" spans="29:30" x14ac:dyDescent="0.25">
      <c r="AC1219" s="59">
        <v>96000000</v>
      </c>
      <c r="AD1219" s="60">
        <f t="shared" si="61"/>
        <v>45750</v>
      </c>
    </row>
    <row r="1220" spans="29:30" x14ac:dyDescent="0.25">
      <c r="AC1220" s="59">
        <v>98000000</v>
      </c>
      <c r="AD1220" s="60">
        <f t="shared" si="61"/>
        <v>46500</v>
      </c>
    </row>
    <row r="1221" spans="29:30" ht="15.75" thickBot="1" x14ac:dyDescent="0.3">
      <c r="AC1221" s="63">
        <v>100000000</v>
      </c>
      <c r="AD1221" s="64">
        <f t="shared" si="61"/>
        <v>47250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Kalkuláció</vt:lpstr>
      <vt:lpstr>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UniCredit_Otthon Start Kalkulátor</dc:title>
  <dc:creator>Csaba Nagy</dc:creator>
  <cp:lastModifiedBy>Becságh Levente Krisztián (UniCredit Bank – H)</cp:lastModifiedBy>
  <dcterms:created xsi:type="dcterms:W3CDTF">2025-09-15T19:29:43Z</dcterms:created>
  <dcterms:modified xsi:type="dcterms:W3CDTF">2025-09-17T13:13:19Z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9db9e61-aac5-4f6e-805d-ceb8cb9983a1_Enabled">
    <vt:lpwstr>true</vt:lpwstr>
  </property>
  <property fmtid="{D5CDD505-2E9C-101B-9397-08002B2CF9AE}" pid="3" name="MSIP_Label_29db9e61-aac5-4f6e-805d-ceb8cb9983a1_SetDate">
    <vt:lpwstr>2025-09-16T06:42:34Z</vt:lpwstr>
  </property>
  <property fmtid="{D5CDD505-2E9C-101B-9397-08002B2CF9AE}" pid="4" name="MSIP_Label_29db9e61-aac5-4f6e-805d-ceb8cb9983a1_Method">
    <vt:lpwstr>Standard</vt:lpwstr>
  </property>
  <property fmtid="{D5CDD505-2E9C-101B-9397-08002B2CF9AE}" pid="5" name="MSIP_Label_29db9e61-aac5-4f6e-805d-ceb8cb9983a1_Name">
    <vt:lpwstr>UniCredit - Internal Use Only - no visual markings</vt:lpwstr>
  </property>
  <property fmtid="{D5CDD505-2E9C-101B-9397-08002B2CF9AE}" pid="6" name="MSIP_Label_29db9e61-aac5-4f6e-805d-ceb8cb9983a1_SiteId">
    <vt:lpwstr>2cc49ce9-66a1-41ac-a96b-bdc54247696a</vt:lpwstr>
  </property>
  <property fmtid="{D5CDD505-2E9C-101B-9397-08002B2CF9AE}" pid="7" name="MSIP_Label_29db9e61-aac5-4f6e-805d-ceb8cb9983a1_ActionId">
    <vt:lpwstr>f898d6f6-444c-4c60-b874-b330a7fa4605</vt:lpwstr>
  </property>
  <property fmtid="{D5CDD505-2E9C-101B-9397-08002B2CF9AE}" pid="8" name="MSIP_Label_29db9e61-aac5-4f6e-805d-ceb8cb9983a1_ContentBits">
    <vt:lpwstr>0</vt:lpwstr>
  </property>
  <property fmtid="{D5CDD505-2E9C-101B-9397-08002B2CF9AE}" pid="9" name="MSIP_Label_29db9e61-aac5-4f6e-805d-ceb8cb9983a1_Tag">
    <vt:lpwstr>10, 3, 0, 1</vt:lpwstr>
  </property>
</Properties>
</file>